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tabRatio="907" firstSheet="1" activeTab="1"/>
  </bookViews>
  <sheets>
    <sheet name="shtSys" sheetId="1" state="hidden"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'４サービス内容'!$A$1:$J$139</definedName>
    <definedName name="_xlnm.Print_Area" localSheetId="4">'５職員体制'!$A$1:$N$59</definedName>
    <definedName name="_xlnm.Print_Area" localSheetId="5">'６利用料金'!$A$1:$N$61</definedName>
    <definedName name="_xlnm.Print_Area" localSheetId="6">'７入居者状況'!$A$1:$L$39</definedName>
    <definedName name="_xlnm.Print_Area" localSheetId="7">'８苦情等体制　９情報開示'!$A$1:$L$51</definedName>
    <definedName name="_xlnm.Print_Area" localSheetId="9">'別添１'!$A$1:$G$49</definedName>
    <definedName name="_xlnm.Print_Area" localSheetId="10">'別添２'!$A$1:$I$31</definedName>
  </definedNames>
  <calcPr fullCalcOnLoad="1" iterate="1" iterateCount="100" iterateDelta="0.001"/>
</workbook>
</file>

<file path=xl/sharedStrings.xml><?xml version="1.0" encoding="utf-8"?>
<sst xmlns="http://schemas.openxmlformats.org/spreadsheetml/2006/main" count="2074" uniqueCount="1642">
  <si>
    <t>[受入体制]身体・状況面_ＣＭ継続</t>
  </si>
  <si>
    <t>[受入体制]身体・状況面_デイ継続</t>
  </si>
  <si>
    <t>[受入体制]身体・状況面_体験入居</t>
  </si>
  <si>
    <t>[受入体制]身体・状況面_認知症</t>
  </si>
  <si>
    <t>[受入体制]身体・状況面_総合失調症</t>
  </si>
  <si>
    <t>[受入体制]医療面_インシュリン</t>
  </si>
  <si>
    <t>[受入体制]医療面_胃ろう</t>
  </si>
  <si>
    <t>[受入体制]医療面_たん吸引</t>
  </si>
  <si>
    <t>[受入体制]医療面_尿バルーン</t>
  </si>
  <si>
    <t>[受入体制]医療面_ストーマ</t>
  </si>
  <si>
    <t>[受入体制]医療面_在宅酸素</t>
  </si>
  <si>
    <t>[受入体制]医療面_透析（本人通院）</t>
  </si>
  <si>
    <t>[受入体制]医療面_透析（施設送迎）</t>
  </si>
  <si>
    <t>[受入体制]医療面_気管切開</t>
  </si>
  <si>
    <t>[受入体制]医療面_鼻腔経管栄養</t>
  </si>
  <si>
    <t>[受入体制]医療面_筋萎縮性側索硬化症</t>
  </si>
  <si>
    <t>[受入体制]医療面_中心静脈栄養</t>
  </si>
  <si>
    <t>[受入体制]医療面_ペースメーカー</t>
  </si>
  <si>
    <t>[受入体制]医療面_褥創</t>
  </si>
  <si>
    <t>[受入体制]医療面_ターミナルケア</t>
  </si>
  <si>
    <t>[受入体制]感染症面_疥癬</t>
  </si>
  <si>
    <t>[受入体制]感染症面_肝炎</t>
  </si>
  <si>
    <t>[受入体制]感染症面_結核</t>
  </si>
  <si>
    <t>[受入体制]感染症面_梅毒</t>
  </si>
  <si>
    <t>[受入体制]感染症面_HIV</t>
  </si>
  <si>
    <t>[受入体制]感染症面_MRSA</t>
  </si>
  <si>
    <t>[受入体制]申請手続き・アドバイス等_急な受入への対応（翌日入居等）</t>
  </si>
  <si>
    <t>[受入体制]申請手続き・アドバイス等_生活保護申請代行</t>
  </si>
  <si>
    <t>[受入体制]申請手続き・アドバイス等_生活保護移管手続きアドバイス</t>
  </si>
  <si>
    <t>[受入体制]申請手続き・アドバイス等_引越し作業手伝い・業者紹介</t>
  </si>
  <si>
    <t>[受入体制]申請手続き・アドバイス等_介護認定調査等の介護相談</t>
  </si>
  <si>
    <t>[受入体制]申請手続き・アドバイス等_郵便物の仕分け・投函</t>
  </si>
  <si>
    <t>[受入体制]申請手続き・アドバイス等_物件内の金銭管理</t>
  </si>
  <si>
    <t>[受入体制]申請手続き・アドバイス等_買い物送迎</t>
  </si>
  <si>
    <t>[受入体制]その他_服薬管理</t>
  </si>
  <si>
    <t>[受入体制]その他_看護師のバイタルチェック</t>
  </si>
  <si>
    <t>[受入体制]その他_通院送迎</t>
  </si>
  <si>
    <t>[受入体制]その他_レクレーション（折り紙・カラオケ等）</t>
  </si>
  <si>
    <t>[受入体制]その他_季節・定期イベント（花見・夏祭り等）</t>
  </si>
  <si>
    <t>[受入体制]その他_外部団体ボランティアとの連携</t>
  </si>
  <si>
    <t>[受入体制]備考</t>
  </si>
  <si>
    <t>[事業主体・事業概要]ふりがな</t>
  </si>
  <si>
    <t>[事業主体・事業概要]名称</t>
  </si>
  <si>
    <t>[事業主体・事業概要]郵便番号</t>
  </si>
  <si>
    <t>[事業主体・事業概要]住所</t>
  </si>
  <si>
    <t>[事業主体・事業概要]番地</t>
  </si>
  <si>
    <t>[事業主体・事業概要]電話番号</t>
  </si>
  <si>
    <t>[事業主体・事業概要]FAX</t>
  </si>
  <si>
    <t>[事業主体・事業概要]メールアドレス</t>
  </si>
  <si>
    <t>[事業主体・事業概要]ﾎｰﾑﾍﾟｰｼﾞｱﾄﾞﾚｽ</t>
  </si>
  <si>
    <t>[事業主体・事業概要]代表職名</t>
  </si>
  <si>
    <t>[事業主体・事業概要]代表氏名</t>
  </si>
  <si>
    <t>[事業主体・事業概要]役員職名1</t>
  </si>
  <si>
    <t>[事業主体・事業概要]役員氏名1</t>
  </si>
  <si>
    <t>[事業主体・事業概要]役員職名2</t>
  </si>
  <si>
    <t>[事業主体・事業概要]役員氏名2</t>
  </si>
  <si>
    <t>[事業主体・事業概要]役員職名3</t>
  </si>
  <si>
    <t>[事業主体・事業概要]役員氏名3</t>
  </si>
  <si>
    <t>[事業主体・事業概要]役員職名4</t>
  </si>
  <si>
    <t>[事業主体・事業概要]役員氏名4</t>
  </si>
  <si>
    <t>[事業主体・事業概要]役員職名5</t>
  </si>
  <si>
    <t>[事業主体・事業概要]役員氏名5</t>
  </si>
  <si>
    <t>[事業主体・事業概要]設立年月日</t>
  </si>
  <si>
    <t>[事業主体・事業概要]主な実施事業</t>
  </si>
  <si>
    <t>[住まいの概要]住まいの概要_ホーム（住宅）の管理方法</t>
  </si>
  <si>
    <t>[住まいの概要]住まいの概要_修繕計画_計画施策の有無</t>
  </si>
  <si>
    <t>[住まいの概要]住まいの概要_届出登録</t>
  </si>
  <si>
    <t>[住まいの概要]住まいの概要_郵便番号</t>
  </si>
  <si>
    <t>[住まいの概要]住まいの概要_所在地</t>
  </si>
  <si>
    <t>[住まいの概要]住まいの概要_番地</t>
  </si>
  <si>
    <t>[住まいの概要]住まいの概要_主な利用交通手段</t>
  </si>
  <si>
    <t>[住まいの概要]住まいの概要_電話番号</t>
  </si>
  <si>
    <t>[住まいの概要]住まいの概要_FAX番号</t>
  </si>
  <si>
    <t>[住まいの概要]住まいの概要_ﾎｰﾑﾍﾟｰｼﾞｱﾄﾞﾚｽ</t>
  </si>
  <si>
    <t>[住まいの概要]住まいの概要_管理者職名</t>
  </si>
  <si>
    <t>[住まいの概要]住まいの概要_管理者氏名</t>
  </si>
  <si>
    <t>[住まいの概要]住まいの概要_有老核当日</t>
  </si>
  <si>
    <t>[住まいの概要]住まいの概要_事業認可</t>
  </si>
  <si>
    <t>[住まいの概要]住まいの概要_特定施設の指定の有無</t>
  </si>
  <si>
    <t>[住まいの概要]住まいの概要_地域密着型特定施設の有無</t>
  </si>
  <si>
    <t>[住まいの概要]住まいの概要_介護予防特定施設の有無</t>
  </si>
  <si>
    <t>[建物概要]土地_権利形態</t>
  </si>
  <si>
    <t>[建物概要]土地_抵当権</t>
  </si>
  <si>
    <t>[建物概要]土地_契約自動更新</t>
  </si>
  <si>
    <t>[建物概要]土地_賃借開始日</t>
  </si>
  <si>
    <t>[建物概要]土地_賃借終了日</t>
  </si>
  <si>
    <t>[建物概要]土地_面積</t>
  </si>
  <si>
    <t>[建物概要]建物_権利形態</t>
  </si>
  <si>
    <t>[建物概要]建物_抵当権</t>
  </si>
  <si>
    <t>[建物概要]建物_契約自動更新</t>
  </si>
  <si>
    <t>[建物概要]建物_賃借契約の開始日</t>
  </si>
  <si>
    <t>[建物概要]建物_賃借契約の終了日</t>
  </si>
  <si>
    <t>[建物概要]建物_延床面積</t>
  </si>
  <si>
    <t>[建物概要]建物_延床面積（うち有料老人ホーム部分）</t>
  </si>
  <si>
    <t>[建物概要]建物_用途</t>
  </si>
  <si>
    <t>[建物概要]建物_耐火構造</t>
  </si>
  <si>
    <t>[建物概要]建物_耐火構造その他の場合</t>
  </si>
  <si>
    <t>[建物概要]建物_構造</t>
  </si>
  <si>
    <t>[建物概要]建物_構造その他の場合</t>
  </si>
  <si>
    <t>[建物概要]建物_階数</t>
  </si>
  <si>
    <t>[建物概要]建物_地上</t>
  </si>
  <si>
    <t>[建物概要]建物_地階</t>
  </si>
  <si>
    <t>[建物概要]建物_サ高住に登録している場合</t>
  </si>
  <si>
    <t>[建物概要]施設_権利形態</t>
  </si>
  <si>
    <t>[建物概要]施設_賃借契約期間の開始日</t>
  </si>
  <si>
    <t>[建物概要]施設_賃借契約期間の終了日</t>
  </si>
  <si>
    <t>[建物概要]居室の状況_届出又は登録をした室数</t>
  </si>
  <si>
    <t>[建物概要]居室の状況_最小面積</t>
  </si>
  <si>
    <t>[建物概要]居室の状況_最大面積</t>
  </si>
  <si>
    <t>[建物概要]共用施設_共用トイレ</t>
  </si>
  <si>
    <t>[建物概要]共用施設_共用トイレ_うち男女別対応可能トイレ</t>
  </si>
  <si>
    <t>[建物概要]共用施設_共用トイレ_車椅子等対応可能トイレ</t>
  </si>
  <si>
    <t>[建物概要]共用施設_共用トイレ_合計床面積</t>
  </si>
  <si>
    <t>[建物概要]共用施設_共用トイレ_設備箇所</t>
  </si>
  <si>
    <t>[建物概要]共用施設_共用トイレ_想定利用戸数</t>
  </si>
  <si>
    <t>[建物概要]共用施設_共用浴室_個室</t>
  </si>
  <si>
    <t>[建物概要]共用施設_共用浴室_大浴場</t>
  </si>
  <si>
    <t>[建物概要]共用施設_共用浴室_合計床面積</t>
  </si>
  <si>
    <t>[建物概要]共用施設_共用浴室_設備箇所</t>
  </si>
  <si>
    <t>[建物概要]共用施設_共用浴室_想定利用戸数</t>
  </si>
  <si>
    <t>[建物概要]共用施設_介護浴槽1</t>
  </si>
  <si>
    <t>[建物概要]共用施設_介護浴槽1_箇所</t>
  </si>
  <si>
    <t>[建物概要]共用施設_介護浴槽2</t>
  </si>
  <si>
    <t>[建物概要]共用施設_介護浴槽2_箇所</t>
  </si>
  <si>
    <t>[建物概要]共用施設_介護浴槽_その他</t>
  </si>
  <si>
    <t>[建物概要]共用施設_食堂_ヶ所</t>
  </si>
  <si>
    <t>[建物概要]共用施設_食堂_面積</t>
  </si>
  <si>
    <t>[建物概要]共用施設_食堂_設備箇所</t>
  </si>
  <si>
    <t>[建物概要]共用施設_食堂_想定利用戸数</t>
  </si>
  <si>
    <t>[建物概要]共用施設_入居者や家族が利用できる調理設備</t>
  </si>
  <si>
    <t>[建物概要]共用施設_エレベーター_有無</t>
  </si>
  <si>
    <t>[建物概要]共用施設_エレベーター_数量</t>
  </si>
  <si>
    <t>[建物概要]共用施設_廊下_中廊下</t>
  </si>
  <si>
    <t>[建物概要]共用施設_汚物処理室_数量</t>
  </si>
  <si>
    <t>[建物概要]共用施設_緊急通報装置_居室</t>
  </si>
  <si>
    <t>[建物概要]共用施設_緊急通報装置_トイレ</t>
  </si>
  <si>
    <t>[建物概要]共用施設_緊急通報装置_浴室</t>
  </si>
  <si>
    <t>[建物概要]共用施設_緊急通報装置_脱衣室</t>
  </si>
  <si>
    <t>[建物概要]共用施設_緊急通報装置_通報先</t>
  </si>
  <si>
    <t>[建物概要]共用施設_緊急通報装置_到着時間</t>
  </si>
  <si>
    <t>[建物概要]共用施設_緊急通報装置_方法</t>
  </si>
  <si>
    <t>[建物概要]共用施設_その他1</t>
  </si>
  <si>
    <t>[建物概要]共用施設_その他1_箇所</t>
  </si>
  <si>
    <t>[建物概要]共用施設_その他1_床面積</t>
  </si>
  <si>
    <t>[建物概要]共用施設_その他1_設備箇所</t>
  </si>
  <si>
    <t>[建物概要]共用施設_その他1_想定利用戸数</t>
  </si>
  <si>
    <t>[建物概要]共用施設_その他2</t>
  </si>
  <si>
    <t>[建物概要]共用施設_その他2_箇所</t>
  </si>
  <si>
    <t>[建物概要]共用施設_その他2_床面積</t>
  </si>
  <si>
    <t>[建物概要]共用施設_その他2_設備箇所</t>
  </si>
  <si>
    <t>[建物概要]共用施設_その他2_想定利用戸数</t>
  </si>
  <si>
    <t>[建物概要]消防用設備等_消火器</t>
  </si>
  <si>
    <t>[建物概要]消防用設備等_自動火災報知設備</t>
  </si>
  <si>
    <t>[建物概要]消防用設備等_火災通報設備</t>
  </si>
  <si>
    <t>[建物概要]消防用設備等_スプリンクラー</t>
  </si>
  <si>
    <t>[建物概要]消防用設備等_スプリンクラーなしの場合</t>
  </si>
  <si>
    <t>[建物概要]消防用設備等_防火管理者</t>
  </si>
  <si>
    <t>[建物概要]消防用設備等_防災計画</t>
  </si>
  <si>
    <t>[建物概要]消防用設備等_避難訓練回数</t>
  </si>
  <si>
    <t>[サービス内容]全体の方針_運営に関する方針</t>
  </si>
  <si>
    <t>[サービス内容]全体の方針_サービスの提供内容に関する特色</t>
  </si>
  <si>
    <t>[サービス内容]全体の方針_物件コメント</t>
  </si>
  <si>
    <t>[サービス内容]入浴、排せつ又は食事の介護_提供形態</t>
  </si>
  <si>
    <t>[サービス内容]入浴、排せつ又は食事の介護_提供日</t>
  </si>
  <si>
    <t>[サービス内容]入浴、排せつ又は食事の介護_提供内容</t>
  </si>
  <si>
    <t>[サービス内容]入浴、排せつ又は食事の介護_備考</t>
  </si>
  <si>
    <t>[サービス内容]食事の提供_提供形態</t>
  </si>
  <si>
    <t>[サービス内容]食事の提供_提供場所</t>
  </si>
  <si>
    <t>[サービス内容]食事の提供_提供日</t>
  </si>
  <si>
    <t>[サービス内容]食事の提供_提供内容</t>
  </si>
  <si>
    <t>[サービス内容]食事の提供_調理等</t>
  </si>
  <si>
    <t>[サービス内容]食事の提供_備考</t>
  </si>
  <si>
    <t>[サービス内容]調理、選択、掃除等の家事の供与_提供形態</t>
  </si>
  <si>
    <t>[サービス内容]調理、選択、掃除等の家事の供与_提供日</t>
  </si>
  <si>
    <t>[サービス内容]調理、選択、掃除等の家事の供与_提供内容</t>
  </si>
  <si>
    <t>[サービス内容]調理、選択、掃除等の家事の供与_備考</t>
  </si>
  <si>
    <t>[サービス内容]健康管理の支援_提供形態</t>
  </si>
  <si>
    <t>[サービス内容]健康管理の支援_提供日</t>
  </si>
  <si>
    <t>[サービス内容]健康管理の支援_提供内容</t>
  </si>
  <si>
    <t>[サービス内容]健康管理の支援_備考</t>
  </si>
  <si>
    <t>[サービス内容]状況把握生活相談サービス_提供形態</t>
  </si>
  <si>
    <t>[サービス内容]状況把握生活相談サービス_法人種別</t>
  </si>
  <si>
    <t>[サービス内容]状況把握生活相談サービス_職員種別</t>
  </si>
  <si>
    <t>[サービス内容]状況把握生活相談サービス_職種1</t>
  </si>
  <si>
    <t>[サービス内容]状況把握生活相談サービス_資格名称1</t>
  </si>
  <si>
    <t>[サービス内容]状況把握生活相談サービス_人数1</t>
  </si>
  <si>
    <t>[サービス内容]状況把握生活相談サービス_職種2</t>
  </si>
  <si>
    <t>[サービス内容]状況把握生活相談サービス_資格名称2</t>
  </si>
  <si>
    <t>[サービス内容]状況把握生活相談サービス_人数2</t>
  </si>
  <si>
    <t>[サービス内容]状況把握生活相談サービス_職種3</t>
  </si>
  <si>
    <t>[サービス内容]状況把握生活相談サービス_資格名称3</t>
  </si>
  <si>
    <t>[サービス内容]状況把握生活相談サービス_人数3</t>
  </si>
  <si>
    <t>[サービス内容]状況把握生活相談サービス_職種4</t>
  </si>
  <si>
    <t>[サービス内容]状況把握生活相談サービス_資格名称4</t>
  </si>
  <si>
    <t>[サービス内容]状況把握生活相談サービス_人数4</t>
  </si>
  <si>
    <t>[サービス内容]状況把握生活相談サービス_職種5</t>
  </si>
  <si>
    <t>[サービス内容]状況把握生活相談サービス_資格名称5</t>
  </si>
  <si>
    <t>[サービス内容]状況把握生活相談サービス_人数5</t>
  </si>
  <si>
    <t>[サービス内容]状況把握生活相談サービス_職種6</t>
  </si>
  <si>
    <t>[サービス内容]状況把握生活相談サービス_資格名称6</t>
  </si>
  <si>
    <t>[サービス内容]状況把握生活相談サービス_人数6</t>
  </si>
  <si>
    <t>[サービス内容]状況把握生活相談サービス_職種7</t>
  </si>
  <si>
    <t>[サービス内容]状況把握生活相談サービス_資格名称7</t>
  </si>
  <si>
    <t>[サービス内容]状況把握生活相談サービス_人数7</t>
  </si>
  <si>
    <t>[サービス内容]状況把握生活相談サービス_職種8</t>
  </si>
  <si>
    <t>[サービス内容]状況把握生活相談サービス_資格名称8</t>
  </si>
  <si>
    <t>[サービス内容]状況把握生活相談サービス_人数8</t>
  </si>
  <si>
    <t>[サービス内容]状況把握生活相談サービス_常駐場所</t>
  </si>
  <si>
    <t>[サービス内容]状況把握生活相談サービス_常駐場所所在地</t>
  </si>
  <si>
    <t>[サービス内容]状況把握生活相談サービス_常駐日</t>
  </si>
  <si>
    <t>[サービス内容]状況把握生活相談サービス_常駐日除外日</t>
  </si>
  <si>
    <t>[サービス内容]状況把握生活相談サービス_提供時間</t>
  </si>
  <si>
    <t>[サービス内容]状況把握生活相談サービス_日中常駐開始時間</t>
  </si>
  <si>
    <t>[サービス内容]状況把握生活相談サービス_日中常駐終了時間</t>
  </si>
  <si>
    <t>[サービス内容]状況把握生活相談サービス_日中人員</t>
  </si>
  <si>
    <t>[サービス内容]状況把握生活相談サービス_他常駐開始時間</t>
  </si>
  <si>
    <t>[サービス内容]状況把握生活相談サービス_他常駐終了時間</t>
  </si>
  <si>
    <t>[サービス内容]状況把握生活相談サービス_他人員</t>
  </si>
  <si>
    <t>[サービス内容]状況把握生活相談サービス_状況内容</t>
  </si>
  <si>
    <t>[サービス内容]状況把握生活相談サービス_状況内容毎日</t>
  </si>
  <si>
    <t>[サービス内容]状況把握生活相談サービス_生活内容</t>
  </si>
  <si>
    <t>[サービス内容]状況把握生活相談サービス_備考</t>
  </si>
  <si>
    <t>[サービス内容]状況把握生活相談サービス_サ高住</t>
  </si>
  <si>
    <t>[サービス内容]その他_提供形態</t>
  </si>
  <si>
    <t>[サービス内容]その他_提供日</t>
  </si>
  <si>
    <t>[サービス内容]その他_提供内容</t>
  </si>
  <si>
    <t>[サービス内容]その他_備考</t>
  </si>
  <si>
    <t>[サービス内容]健康診断_提供形態</t>
  </si>
  <si>
    <t>[サービス内容]健康診断_提供方法</t>
  </si>
  <si>
    <t>[サービス内容]利用者の個別的な選択によるサービス</t>
  </si>
  <si>
    <t>[サービス内容]虐待の防止方法</t>
  </si>
  <si>
    <t>[サービス内容]身体的拘束を行った場合の対応方法</t>
  </si>
  <si>
    <t>[サービス内容]入居要件_入居対象者</t>
  </si>
  <si>
    <t>[サービス内容]入居要件_留意事項</t>
  </si>
  <si>
    <t>[サービス内容]入居要件_入居契約内容</t>
  </si>
  <si>
    <t>[サービス内容]入居要件_契約解除内容</t>
  </si>
  <si>
    <t>[サービス内容]入居要件_事業主体_解約条項</t>
  </si>
  <si>
    <t>[サービス内容]入居要件_事業主体_解約予告期間</t>
  </si>
  <si>
    <t>[サービス内容]入居要件_入居者_解約予告期間</t>
  </si>
  <si>
    <t>[サービス内容]入居要件_体験入居内容有無</t>
  </si>
  <si>
    <t>[サービス内容]入居要件_体験入居内容</t>
  </si>
  <si>
    <t>[サービス内容]入居要件_入居定員</t>
  </si>
  <si>
    <t>[サービス内容]入居要件_入居その他</t>
  </si>
  <si>
    <t>[併設・連携内容]医療支援</t>
  </si>
  <si>
    <t>[併設・連携内容]医療支援_その他の場合</t>
  </si>
  <si>
    <t>[併設・連携内容]協力医療機関_名称1</t>
  </si>
  <si>
    <t>[併設・連携内容]協力医療機関_住所1</t>
  </si>
  <si>
    <t>[併設・連携内容]協力医療機関_番地1</t>
  </si>
  <si>
    <t>[併設・連携内容]協力医療機関_診療科目1</t>
  </si>
  <si>
    <t>[併設・連携内容]協力医療機関_協力内容1</t>
  </si>
  <si>
    <t>[併設・連携内容]協力医療機関_その他の場合1</t>
  </si>
  <si>
    <t>[併設・連携内容]協力医療機関_名称2</t>
  </si>
  <si>
    <t>[併設・連携内容]協力医療機関_住所2</t>
  </si>
  <si>
    <t>[併設・連携内容]協力医療機関_番地2</t>
  </si>
  <si>
    <t>[併設・連携内容]協力医療機関_診療科目2</t>
  </si>
  <si>
    <t>[併設・連携内容]協力医療機関_協力内容2</t>
  </si>
  <si>
    <t>[併設・連携内容]協力医療機関_その他の場合2</t>
  </si>
  <si>
    <t>[併設・連携内容]協力医療機関_名称3</t>
  </si>
  <si>
    <t>[併設・連携内容]協力医療機関_住所3</t>
  </si>
  <si>
    <t>[併設・連携内容]協力医療機関_番地3</t>
  </si>
  <si>
    <t>[併設・連携内容]協力医療機関_診療科目3</t>
  </si>
  <si>
    <t>[併設・連携内容]協力医療機関_協力内容3</t>
  </si>
  <si>
    <t>[併設・連携内容]協力医療機関_その他の場合3</t>
  </si>
  <si>
    <t>[併設・連携内容]協力医療機関_名称4</t>
  </si>
  <si>
    <t>[併設・連携内容]協力医療機関_住所4</t>
  </si>
  <si>
    <t>[併設・連携内容]協力医療機関_番地4</t>
  </si>
  <si>
    <t>[併設・連携内容]協力医療機関_診療科目4</t>
  </si>
  <si>
    <t>[併設・連携内容]協力医療機関_協力内容4</t>
  </si>
  <si>
    <t>[併設・連携内容]協力医療機関_その他の場合4</t>
  </si>
  <si>
    <t>[併設・連携内容]協力医療機関_名称5</t>
  </si>
  <si>
    <t>[併設・連携内容]協力医療機関_住所5</t>
  </si>
  <si>
    <t>[併設・連携内容]協力医療機関_番地5</t>
  </si>
  <si>
    <t>[併設・連携内容]協力医療機関_診療科目5</t>
  </si>
  <si>
    <t>[併設・連携内容]協力医療機関_協力内容5</t>
  </si>
  <si>
    <t>[併設・連携内容]協力医療機関_その他の場合5</t>
  </si>
  <si>
    <t>[併設・連携内容]協力医療機関_名称6</t>
  </si>
  <si>
    <t>[併設・連携内容]協力医療機関_住所6</t>
  </si>
  <si>
    <t>[併設・連携内容]協力医療機関_番地6</t>
  </si>
  <si>
    <t>[併設・連携内容]協力医療機関_診療科目6</t>
  </si>
  <si>
    <t>[併設・連携内容]協力医療機関_協力内容6</t>
  </si>
  <si>
    <t>[併設・連携内容]協力医療機関_その他の場合6</t>
  </si>
  <si>
    <t>[併設・連携内容]協力歯科医療機関_名称1</t>
  </si>
  <si>
    <t>[併設・連携内容]協力歯科医療機関_住所1</t>
  </si>
  <si>
    <t>[併設・連携内容]協力歯科医療機関_番地1</t>
  </si>
  <si>
    <t>[併設・連携内容]協力歯科医療機関_診療科目1</t>
  </si>
  <si>
    <t>[併設・連携内容]協力歯科医療機関_協力内容1</t>
  </si>
  <si>
    <t>[併設・連携内容]協力歯科医療機関_その他の場合1</t>
  </si>
  <si>
    <t>[併設・連携内容]協力歯科医療機関_名称2</t>
  </si>
  <si>
    <t>[併設・連携内容]協力歯科医療機関_住所2</t>
  </si>
  <si>
    <t>[併設・連携内容]協力歯科医療機関_番地2</t>
  </si>
  <si>
    <t>[併設・連携内容]協力歯科医療機関_診療科目2</t>
  </si>
  <si>
    <t>[併設・連携内容]協力歯科医療機関_協力内容2</t>
  </si>
  <si>
    <t>[併設・連携内容]協力歯科医療機関_その他の場合2</t>
  </si>
  <si>
    <t>[併設・連携内容]協力歯科医療機関_名称3</t>
  </si>
  <si>
    <t>[併設・連携内容]協力歯科医療機関_住所3</t>
  </si>
  <si>
    <t>[併設・連携内容]協力歯科医療機関_番地3</t>
  </si>
  <si>
    <t>[併設・連携内容]協力歯科医療機関_診療科目3</t>
  </si>
  <si>
    <t>[併設・連携内容]協力歯科医療機関_協力内容3</t>
  </si>
  <si>
    <t>[併設・連携内容]協力歯科医療機関_その他の場合3</t>
  </si>
  <si>
    <t>[併設・連携内容]併設_高齢者居宅生活支援事業者_事業所番号1</t>
  </si>
  <si>
    <t>[併設・連携内容]併設_高齢者居宅生活支援事業者_ふりがな1</t>
  </si>
  <si>
    <t>[併設・連携内容]併設_高齢者居宅生活支援事業者_名称1</t>
  </si>
  <si>
    <t>[併設・連携内容]併設_高齢者居宅生活支援事業者_郵便番号1</t>
  </si>
  <si>
    <t>[併設・連携内容]併設_高齢者居宅生活支援事業者_住所1</t>
  </si>
  <si>
    <t>[併設・連携内容]併設_高齢者居宅生活支援事業者_番地1</t>
  </si>
  <si>
    <t>[併設・連携内容]併設_高齢者居宅生活支援事業者_事務所区分1</t>
  </si>
  <si>
    <t>[併設・連携内容]併設_高齢者居宅生活支援事業者_事務者ふりがな1</t>
  </si>
  <si>
    <t>[併設・連携内容]併設_高齢者居宅生活支援事業者_事務者名1</t>
  </si>
  <si>
    <t>[併設・連携内容]併設_高齢者居宅生活支援事業者_内容1</t>
  </si>
  <si>
    <t>[併設・連携内容]併設_高齢者居宅生活支援事業者_事業所番号2</t>
  </si>
  <si>
    <t>[併設・連携内容]併設_高齢者居宅生活支援事業者_ふりがな2</t>
  </si>
  <si>
    <t>[併設・連携内容]併設_高齢者居宅生活支援事業者_名称2</t>
  </si>
  <si>
    <t>[併設・連携内容]併設_高齢者居宅生活支援事業者_郵便番号2</t>
  </si>
  <si>
    <t>[併設・連携内容]併設_高齢者居宅生活支援事業者_住所2</t>
  </si>
  <si>
    <t>[併設・連携内容]併設_高齢者居宅生活支援事業者_番地2</t>
  </si>
  <si>
    <t>[併設・連携内容]併設_高齢者居宅生活支援事業者_事務所区分2</t>
  </si>
  <si>
    <t>[併設・連携内容]併設_高齢者居宅生活支援事業者_事務者ふりがな2</t>
  </si>
  <si>
    <t>[併設・連携内容]併設_高齢者居宅生活支援事業者_事務者名2</t>
  </si>
  <si>
    <t>[併設・連携内容]併設_高齢者居宅生活支援事業者_内容2</t>
  </si>
  <si>
    <t>[併設・連携内容]併設_高齢者居宅生活支援事業者_事業所番号3</t>
  </si>
  <si>
    <t>[併設・連携内容]併設_高齢者居宅生活支援事業者_ふりがな3</t>
  </si>
  <si>
    <t>[併設・連携内容]併設_高齢者居宅生活支援事業者_名称3</t>
  </si>
  <si>
    <t>[併設・連携内容]併設_高齢者居宅生活支援事業者_郵便番号3</t>
  </si>
  <si>
    <t>[併設・連携内容]併設_高齢者居宅生活支援事業者_住所3</t>
  </si>
  <si>
    <t>[併設・連携内容]併設_高齢者居宅生活支援事業者_番地3</t>
  </si>
  <si>
    <t>[併設・連携内容]併設_高齢者居宅生活支援事業者_事務所区分3</t>
  </si>
  <si>
    <t>[併設・連携内容]併設_高齢者居宅生活支援事業者_事務者ふりがな3</t>
  </si>
  <si>
    <t>[併設・連携内容]併設_高齢者居宅生活支援事業者_事務者名3</t>
  </si>
  <si>
    <t>[併設・連携内容]併設_高齢者居宅生活支援事業者_内容3</t>
  </si>
  <si>
    <t>[併設・連携内容]連携_高齢者居宅生活支援事業者_ふりがな1</t>
  </si>
  <si>
    <t>[併設・連携内容]連携_高齢者居宅生活支援事業者_名称1</t>
  </si>
  <si>
    <t>[併設・連携内容]連携_高齢者居宅生活支援事業者_郵便番号1</t>
  </si>
  <si>
    <t>[併設・連携内容]連携_高齢者居宅生活支援事業者_住所1</t>
  </si>
  <si>
    <t>[併設・連携内容]連携_高齢者居宅生活支援事業者_番地1</t>
  </si>
  <si>
    <t>[併設・連携内容]連携_高齢者居宅生活支援事業者_電話番号1</t>
  </si>
  <si>
    <t>[併設・連携内容]連携_高齢者居宅生活支援事業者_事務所区分1</t>
  </si>
  <si>
    <t>[併設・連携内容]連携_高齢者居宅生活支援事業者_事務者ふりがな1</t>
  </si>
  <si>
    <t>[併設・連携内容]連携_高齢者居宅生活支援事業者_事務者名1</t>
  </si>
  <si>
    <t>[併設・連携内容]連携_高齢者居宅生活支援事業者_内容1</t>
  </si>
  <si>
    <t>[併設・連携内容]連携_高齢者居宅生活支援事業者_ふりがな2</t>
  </si>
  <si>
    <t>[併設・連携内容]連携_高齢者居宅生活支援事業者_名称2</t>
  </si>
  <si>
    <t>[併設・連携内容]連携_高齢者居宅生活支援事業者_郵便番号2</t>
  </si>
  <si>
    <t>[併設・連携内容]連携_高齢者居宅生活支援事業者_住所2</t>
  </si>
  <si>
    <t>[併設・連携内容]連携_高齢者居宅生活支援事業者_番地2</t>
  </si>
  <si>
    <t>[併設・連携内容]連携_高齢者居宅生活支援事業者_電話番号2</t>
  </si>
  <si>
    <t>[併設・連携内容]連携_高齢者居宅生活支援事業者_事務所区分2</t>
  </si>
  <si>
    <t>[併設・連携内容]連携_高齢者居宅生活支援事業者_事務者ふりがな2</t>
  </si>
  <si>
    <t>[併設・連携内容]連携_高齢者居宅生活支援事業者_事務者名2</t>
  </si>
  <si>
    <t>[併設・連携内容]連携_高齢者居宅生活支援事業者_内容2</t>
  </si>
  <si>
    <t>[併設・連携内容]連携_高齢者居宅生活支援事業者_ふりがな3</t>
  </si>
  <si>
    <t>[併設・連携内容]連携_高齢者居宅生活支援事業者_名称3</t>
  </si>
  <si>
    <t>[併設・連携内容]連携_高齢者居宅生活支援事業者_郵便番号3</t>
  </si>
  <si>
    <t>[併設・連携内容]連携_高齢者居宅生活支援事業者_住所3</t>
  </si>
  <si>
    <t>[併設・連携内容]連携_高齢者居宅生活支援事業者_番地3</t>
  </si>
  <si>
    <t>[併設・連携内容]連携_高齢者居宅生活支援事業者_電話番号3</t>
  </si>
  <si>
    <t>[併設・連携内容]連携_高齢者居宅生活支援事業者_事務所区分3</t>
  </si>
  <si>
    <t>[併設・連携内容]連携_高齢者居宅生活支援事業者_事務者ふりがな3</t>
  </si>
  <si>
    <t>[併設・連携内容]連携_高齢者居宅生活支援事業者_事務者名3</t>
  </si>
  <si>
    <t>[併設・連携内容]連携_高齢者居宅生活支援事業者_内容3</t>
  </si>
  <si>
    <t>[併設・連携内容]備考※協定書未締結の連携事業所等</t>
  </si>
  <si>
    <t>[職員体制]日勤_開始時間</t>
  </si>
  <si>
    <t>[職員体制]日勤_終了時間</t>
  </si>
  <si>
    <t>[職員体制]日勤_人数</t>
  </si>
  <si>
    <t>[職員体制]夜勤_開始時間</t>
  </si>
  <si>
    <t>[職員体制]夜勤_終了時間</t>
  </si>
  <si>
    <t>[職員体制]職員人数_看護職員_平均人数</t>
  </si>
  <si>
    <t>[職員体制]職員人数_看護職員_最少時人数</t>
  </si>
  <si>
    <t>[職員体制]職員人数_介護職員_平均人数</t>
  </si>
  <si>
    <t>[職員体制]職員人数_介護職員_最少時人数</t>
  </si>
  <si>
    <t>[職員体制]職員人数_生活相談員_平均人数</t>
  </si>
  <si>
    <t>[職員体制]職員人数_生活相談員_最少時人数</t>
  </si>
  <si>
    <t>[職員体制]職員人数_その他_平均人数</t>
  </si>
  <si>
    <t>[職員体制]職員人数_その他_最少時人数</t>
  </si>
  <si>
    <t>[職員体制]職員の状況_他の職務との兼務</t>
  </si>
  <si>
    <t>[職員体制]職員の状況_業務に係る資格等</t>
  </si>
  <si>
    <t>[職員体制]職員の状況_資格等の名称</t>
  </si>
  <si>
    <t>[職員体制]職員の状況_健康診断実施状況</t>
  </si>
  <si>
    <t>[職員体制]職員の状況_常勤の従業員が勤務すべき時間数</t>
  </si>
  <si>
    <t>[職員体制]職種別の職員数_管理者_常勤</t>
  </si>
  <si>
    <t>[職員体制]職種別の職員数_管理者_非常勤</t>
  </si>
  <si>
    <t>[職員体制]職種別の職員数_管理者_常勤換算人数</t>
  </si>
  <si>
    <t>[職員体制]職種別の職員数_管理者_兼務している職種名</t>
  </si>
  <si>
    <t>[職員体制]職種別の職員数_生活相談員_常勤</t>
  </si>
  <si>
    <t>[職員体制]職種別の職員数_生活相談員_非常勤</t>
  </si>
  <si>
    <t>[職員体制]職種別の職員数_生活相談員_常勤換算人数</t>
  </si>
  <si>
    <t>[職員体制]職種別の職員数_生活相談員_兼務している職種名</t>
  </si>
  <si>
    <t>[職員体制]職種別の職員数_直接処遇職員_常勤</t>
  </si>
  <si>
    <t>[職員体制]職種別の職員数_直接処遇職員_非常勤</t>
  </si>
  <si>
    <t>[職員体制]職種別の職員数_直接処遇職員_常勤換算人数</t>
  </si>
  <si>
    <t>[職員体制]職種別の職員数_直接処遇職員_兼務している職種名</t>
  </si>
  <si>
    <t>[職員体制]職種別の職員数_介護職員_常勤</t>
  </si>
  <si>
    <t>[職員体制]職種別の職員数_介護職員_非常勤</t>
  </si>
  <si>
    <t>[職員体制]職種別の職員数_介護職員_常勤換算人数</t>
  </si>
  <si>
    <t>[職員体制]職種別の職員数_介護職員_兼務している職種名</t>
  </si>
  <si>
    <t>[職員体制]職種別の職員数_看護職員_常勤</t>
  </si>
  <si>
    <t>[職員体制]職種別の職員数_看護職員_非常勤</t>
  </si>
  <si>
    <t>[職員体制]職種別の職員数_看護職員_常勤換算人数</t>
  </si>
  <si>
    <t>[職員体制]職種別の職員数_看護職員_兼務している職種名</t>
  </si>
  <si>
    <t>[職員体制]職種別の職員数_機能訓練指導員_常勤</t>
  </si>
  <si>
    <t>[職員体制]職種別の職員数_機能訓練指導員_非常勤</t>
  </si>
  <si>
    <t>[職員体制]職種別の職員数_機能訓練指導員_常勤換算人数</t>
  </si>
  <si>
    <t>[職員体制]職種別の職員数_機能訓練指導員_兼務している職種名</t>
  </si>
  <si>
    <t>[職員体制]職種別の職員数_計画作成担当者_常勤</t>
  </si>
  <si>
    <t>[職員体制]職種別の職員数_計画作成担当者_非常勤</t>
  </si>
  <si>
    <t>[職員体制]職種別の職員数_計画作成担当者_常勤換算人数</t>
  </si>
  <si>
    <t>[職員体制]職種別の職員数_計画作成担当者_兼務している職種名</t>
  </si>
  <si>
    <t>[職員体制]職種別の職員数_栄養士_常勤</t>
  </si>
  <si>
    <t>[職員体制]職種別の職員数_栄養士_非常勤</t>
  </si>
  <si>
    <t>[職員体制]職種別の職員数_栄養士_常勤換算人数</t>
  </si>
  <si>
    <t>[職員体制]職種別の職員数_栄養士_兼務している職種名</t>
  </si>
  <si>
    <t>[職員体制]職種別の職員数_調理師_常勤</t>
  </si>
  <si>
    <t>[職員体制]職種別の職員数_調理師_非常勤</t>
  </si>
  <si>
    <t>[職員体制]職種別の職員数_調理師_常勤換算人数</t>
  </si>
  <si>
    <t>[職員体制]職種別の職員数_調理師_兼務している職種名</t>
  </si>
  <si>
    <t>[職員体制]職種別の職員数_事務員_常勤</t>
  </si>
  <si>
    <t>[職員体制]職種別の職員数_事務員_非常勤</t>
  </si>
  <si>
    <t>[職員体制]職種別の職員数_事務員_常勤換算人数</t>
  </si>
  <si>
    <t>[職員体制]職種別の職員数_事務員_兼務している職種名</t>
  </si>
  <si>
    <t>[職員体制]職種別の職員数_その他職員_常勤</t>
  </si>
  <si>
    <t>[職員体制]職種別の職員数_その他職員_非常勤</t>
  </si>
  <si>
    <t>[職員体制]職種別の職員数_その他職員_常勤換算人数</t>
  </si>
  <si>
    <t>[職員体制]職種別の職員数_その他職員_兼務している職種名</t>
  </si>
  <si>
    <t>[職員体制]資格有介護職員_名称1</t>
  </si>
  <si>
    <t>[職員体制]資格有介護職員_常勤1</t>
  </si>
  <si>
    <t>[職員体制]資格有介護職員_非常勤1</t>
  </si>
  <si>
    <t>[職員体制]資格有介護職員_備考1</t>
  </si>
  <si>
    <t>[職員体制]資格有介護職員_名称2</t>
  </si>
  <si>
    <t>[職員体制]資格有介護職員_常勤2</t>
  </si>
  <si>
    <t>[職員体制]資格有介護職員_非常勤2</t>
  </si>
  <si>
    <t>[職員体制]資格有介護職員_備考2</t>
  </si>
  <si>
    <t>[職員体制]資格有介護職員_名称3</t>
  </si>
  <si>
    <t>[職員体制]資格有介護職員_常勤3</t>
  </si>
  <si>
    <t>[職員体制]資格有介護職員_非常勤3</t>
  </si>
  <si>
    <t>[職員体制]資格有介護職員_備考3</t>
  </si>
  <si>
    <t>[職員体制]資格有介護職員_名称4</t>
  </si>
  <si>
    <t>[職員体制]資格有介護職員_常勤4</t>
  </si>
  <si>
    <t>[職員体制]資格有介護職員_非常勤4</t>
  </si>
  <si>
    <t>[職員体制]資格有介護職員_備考4</t>
  </si>
  <si>
    <t>[職員体制]資格有介護職員_名称5</t>
  </si>
  <si>
    <t>[職員体制]資格有介護職員_常勤5</t>
  </si>
  <si>
    <t>[職員体制]資格有介護職員_非常勤5</t>
  </si>
  <si>
    <t>[職員体制]資格有介護職員_備考5</t>
  </si>
  <si>
    <t>[職員体制]資格有介護職員_名称6</t>
  </si>
  <si>
    <t>[職員体制]資格有介護職員_常勤6</t>
  </si>
  <si>
    <t>[職員体制]資格有介護職員_非常勤6</t>
  </si>
  <si>
    <t>[職員体制]資格有介護職員_備考6</t>
  </si>
  <si>
    <t>[職員体制]資格有機能訓練指導員_常勤1</t>
  </si>
  <si>
    <t>[職員体制]資格有機能訓練指導員_非常勤1</t>
  </si>
  <si>
    <t>[職員体制]資格有機能訓練指導員_常勤2</t>
  </si>
  <si>
    <t>[職員体制]資格有機能訓練指導員_非常勤2</t>
  </si>
  <si>
    <t>[職員体制]資格有機能訓練指導員_常勤3</t>
  </si>
  <si>
    <t>[職員体制]資格有機能訓練指導員_非常勤3</t>
  </si>
  <si>
    <t>[職員体制]資格有機能訓練指導員_常勤4</t>
  </si>
  <si>
    <t>[職員体制]資格有機能訓練指導員_非常勤4</t>
  </si>
  <si>
    <t>[職員体制]資格有機能訓練指導員_常勤5</t>
  </si>
  <si>
    <t>[職員体制]資格有機能訓練指導員_非常勤5</t>
  </si>
  <si>
    <t>[職員体制]資格有機能訓練指導員_常勤6</t>
  </si>
  <si>
    <t>[職員体制]資格有機能訓練指導員_非常勤6</t>
  </si>
  <si>
    <t>[職員体制]前年度1年間の採用者数_常勤1</t>
  </si>
  <si>
    <t>[職員体制]前年度1年間の採用者数_非常勤1</t>
  </si>
  <si>
    <t>[職員体制]前年度1年間の採用者数_常勤2</t>
  </si>
  <si>
    <t>[職員体制]前年度1年間の採用者数_非常勤2</t>
  </si>
  <si>
    <t>[職員体制]前年度1年間の採用者数_常勤3</t>
  </si>
  <si>
    <t>[職員体制]前年度1年間の採用者数_非常勤3</t>
  </si>
  <si>
    <t>[職員体制]前年度1年間の採用者数_常勤4</t>
  </si>
  <si>
    <t>[職員体制]前年度1年間の採用者数_非常勤4</t>
  </si>
  <si>
    <t>[職員体制]前年度1年間の採用者数_常勤5</t>
  </si>
  <si>
    <t>[職員体制]前年度1年間の採用者数_非常勤5</t>
  </si>
  <si>
    <t>[職員体制]前年度1年間の退職者数_常勤1</t>
  </si>
  <si>
    <t>[職員体制]前年度1年間の退職者数_非常勤1</t>
  </si>
  <si>
    <t>[職員体制]前年度1年間の退職者数_常勤2</t>
  </si>
  <si>
    <t>[職員体制]前年度1年間の退職者数_非常勤2</t>
  </si>
  <si>
    <t>[職員体制]前年度1年間の退職者数_常勤3</t>
  </si>
  <si>
    <t>[職員体制]前年度1年間の退職者数_非常勤3</t>
  </si>
  <si>
    <t>[職員体制]前年度1年間の退職者数_常勤4</t>
  </si>
  <si>
    <t>[職員体制]前年度1年間の退職者数_非常勤4</t>
  </si>
  <si>
    <t>[職員体制]前年度1年間の退職者数_常勤5</t>
  </si>
  <si>
    <t>[職員体制]前年度1年間の退職者数_非常勤5</t>
  </si>
  <si>
    <t>[職員体制]1年未満_常勤1</t>
  </si>
  <si>
    <t>[職員体制]1年未満_非常勤1</t>
  </si>
  <si>
    <t>[職員体制]1年未満_常勤2</t>
  </si>
  <si>
    <t>[職員体制]1年未満_非常勤2</t>
  </si>
  <si>
    <t>[職員体制]1年未満_常勤3</t>
  </si>
  <si>
    <t>[職員体制]1年未満_非常勤3</t>
  </si>
  <si>
    <t>[職員体制]1年未満_常勤4</t>
  </si>
  <si>
    <t>[職員体制]1年未満_非常勤4</t>
  </si>
  <si>
    <t>[職員体制]1年未満_常勤5</t>
  </si>
  <si>
    <t>[職員体制]1年未満_非常勤5</t>
  </si>
  <si>
    <t>[職員体制]1年以上3年未満_常勤1</t>
  </si>
  <si>
    <t>[職員体制]1年以上3年未満_非常勤1</t>
  </si>
  <si>
    <t>[職員体制]1年以上3年未満_常勤2</t>
  </si>
  <si>
    <t>[職員体制]1年以上3年未満_非常勤2</t>
  </si>
  <si>
    <t>[職員体制]1年以上3年未満_常勤3</t>
  </si>
  <si>
    <t>[職員体制]1年以上3年未満_非常勤3</t>
  </si>
  <si>
    <t>[職員体制]1年以上3年未満_常勤4</t>
  </si>
  <si>
    <t>[職員体制]1年以上3年未満_非常勤4</t>
  </si>
  <si>
    <t>[職員体制]1年以上3年未満_常勤5</t>
  </si>
  <si>
    <t>[職員体制]1年以上3年未満_非常勤5</t>
  </si>
  <si>
    <t>[職員体制]3年以上5年未満_常勤1</t>
  </si>
  <si>
    <t>[職員体制]3年以上5年未満_非常勤1</t>
  </si>
  <si>
    <t>[職員体制]3年以上5年未満_常勤2</t>
  </si>
  <si>
    <t>[職員体制]3年以上5年未満_非常勤2</t>
  </si>
  <si>
    <t>[職員体制]3年以上5年未満_常勤3</t>
  </si>
  <si>
    <t>[職員体制]3年以上5年未満_非常勤3</t>
  </si>
  <si>
    <t>[職員体制]3年以上5年未満_常勤4</t>
  </si>
  <si>
    <t>[職員体制]3年以上5年未満_非常勤4</t>
  </si>
  <si>
    <t>[職員体制]3年以上5年未満_常勤5</t>
  </si>
  <si>
    <t>[職員体制]3年以上5年未満_非常勤5</t>
  </si>
  <si>
    <t>[職員体制]5年以上10年未満_常勤1</t>
  </si>
  <si>
    <t>[職員体制]5年以上10年未満_非常勤1</t>
  </si>
  <si>
    <t>[職員体制]5年以上10年未満_常勤2</t>
  </si>
  <si>
    <t>[職員体制]5年以上10年未満_非常勤2</t>
  </si>
  <si>
    <t>[職員体制]5年以上10年未満_常勤3</t>
  </si>
  <si>
    <t>[職員体制]5年以上10年未満_非常勤3</t>
  </si>
  <si>
    <t>[職員体制]5年以上10年未満_常勤4</t>
  </si>
  <si>
    <t>[職員体制]5年以上10年未満_非常勤4</t>
  </si>
  <si>
    <t>[職員体制]5年以上10年未満_常勤5</t>
  </si>
  <si>
    <t>[職員体制]5年以上10年未満_非常勤5</t>
  </si>
  <si>
    <t>[職員体制]10年以上_常勤1</t>
  </si>
  <si>
    <t>[職員体制]10年以上_非常勤1</t>
  </si>
  <si>
    <t>[職員体制]10年以上_常勤2</t>
  </si>
  <si>
    <t>[職員体制]10年以上_非常勤2</t>
  </si>
  <si>
    <t>[職員体制]10年以上_常勤3</t>
  </si>
  <si>
    <t>[職員体制]10年以上_非常勤3</t>
  </si>
  <si>
    <t>[職員体制]10年以上_常勤4</t>
  </si>
  <si>
    <t>[職員体制]10年以上_非常勤4</t>
  </si>
  <si>
    <t>[職員体制]10年以上_常勤5</t>
  </si>
  <si>
    <t>[職員体制]10年以上_非常勤5</t>
  </si>
  <si>
    <t>[利用料金概要]代表的な利用料金プラン_生保利用金</t>
  </si>
  <si>
    <t>[利用料金概要]代表的な利用料金プラン_支払方法_いつ分を</t>
  </si>
  <si>
    <t>[利用料金概要]代表的な利用料金プラン_支払方法_いつ</t>
  </si>
  <si>
    <t>[利用料金概要]代表的な利用料金プラン_支払方法_何日</t>
  </si>
  <si>
    <t>[利用料金概要]代表的な利用料金プラン_支払方法_までに</t>
  </si>
  <si>
    <t>[利用料金概要]代表的な利用料金プラン_支払方法_方法1</t>
  </si>
  <si>
    <t>[利用料金概要]代表的な利用料金プラン_支払方法_または</t>
  </si>
  <si>
    <t>[利用料金概要]代表的な利用料金プラン_支払方法_方法2</t>
  </si>
  <si>
    <t>[利用料金概要]プラン1_要介護度</t>
  </si>
  <si>
    <t>[利用料金概要]プラン1_年齢</t>
  </si>
  <si>
    <t>[利用料金概要]プラン1_住棟番号</t>
  </si>
  <si>
    <t>[利用料金概要]プラン1_住戸番号</t>
  </si>
  <si>
    <t>[利用料金概要]プラン1_室数</t>
  </si>
  <si>
    <t>[利用料金概要]プラン1_部屋タイプ1区分</t>
  </si>
  <si>
    <t>[利用料金概要]プラン1_部屋タイプ2</t>
  </si>
  <si>
    <t>[利用料金概要]プラン1_床面積</t>
  </si>
  <si>
    <t>[利用料金概要]プラン1_間取り</t>
  </si>
  <si>
    <t>[利用料金概要]プラン1_トイレ有無区分</t>
  </si>
  <si>
    <t>[利用料金概要]プラン1_洗面有無区分</t>
  </si>
  <si>
    <t>[利用料金概要]プラン1_浴室有無区分</t>
  </si>
  <si>
    <t>[利用料金概要]プラン1_台所有無区分</t>
  </si>
  <si>
    <t>[利用料金概要]プラン1_収納有無区分</t>
  </si>
  <si>
    <t>[利用料金概要]プラン1_敷金</t>
  </si>
  <si>
    <t>[利用料金概要]プラン1_火災保険料</t>
  </si>
  <si>
    <t>[利用料金概要]プラン1_合計（食事込）</t>
  </si>
  <si>
    <t>[利用料金概要]プラン1_合計（食事抜）</t>
  </si>
  <si>
    <t>[利用料金概要]プラン1_家賃</t>
  </si>
  <si>
    <t>[利用料金概要]プラン1_食費</t>
  </si>
  <si>
    <t>[利用料金概要]プラン1_食費（朝）</t>
  </si>
  <si>
    <t>[利用料金概要]プラン1_食費（昼）</t>
  </si>
  <si>
    <t>[利用料金概要]プラン1_食費（夕）</t>
  </si>
  <si>
    <t>[利用料金概要]プラン1_共益費</t>
  </si>
  <si>
    <t>[利用料金概要]プラン1_状況把握及び生活相談サービス</t>
  </si>
  <si>
    <t>[利用料金概要]プラン1_電気代</t>
  </si>
  <si>
    <t>[利用料金概要]プラン1_その他1</t>
  </si>
  <si>
    <t>[利用料金概要]プラン1_その他1金額</t>
  </si>
  <si>
    <t>[利用料金概要]プラン1_その他2</t>
  </si>
  <si>
    <t>[利用料金概要]プラン1_その他2金額</t>
  </si>
  <si>
    <t>[利用料金概要]プラン2_要介護度</t>
  </si>
  <si>
    <t>[利用料金概要]プラン2_年齢</t>
  </si>
  <si>
    <t>[利用料金概要]プラン2_住棟番号</t>
  </si>
  <si>
    <t>[利用料金概要]プラン2_住戸番号</t>
  </si>
  <si>
    <t>[利用料金概要]プラン2_室数</t>
  </si>
  <si>
    <t>[利用料金概要]プラン2_部屋タイプ1区分</t>
  </si>
  <si>
    <t>[利用料金概要]プラン2_部屋タイプ2</t>
  </si>
  <si>
    <t>[利用料金概要]プラン2_床面積</t>
  </si>
  <si>
    <t>[利用料金概要]プラン2_間取り</t>
  </si>
  <si>
    <t>[利用料金概要]プラン2_トイレ有無区分</t>
  </si>
  <si>
    <t>[利用料金概要]プラン2_洗面有無区分</t>
  </si>
  <si>
    <t>[利用料金概要]プラン2_浴室有無区分</t>
  </si>
  <si>
    <t>[利用料金概要]プラン2_台所有無区分</t>
  </si>
  <si>
    <t>[利用料金概要]プラン2_収納有無区分</t>
  </si>
  <si>
    <t>[利用料金概要]プラン2_敷金</t>
  </si>
  <si>
    <t>[利用料金概要]プラン2_火災保険料</t>
  </si>
  <si>
    <t>[利用料金概要]プラン2_合計（食事込）</t>
  </si>
  <si>
    <t>[利用料金概要]プラン2_合計（食事抜）</t>
  </si>
  <si>
    <t>[利用料金概要]プラン2_家賃</t>
  </si>
  <si>
    <t>[利用料金概要]プラン2_食費</t>
  </si>
  <si>
    <t>[利用料金概要]プラン2_食費（朝）</t>
  </si>
  <si>
    <t>[利用料金概要]プラン2_食費（昼）</t>
  </si>
  <si>
    <t>[利用料金概要]プラン2_食費（夕）</t>
  </si>
  <si>
    <t>[利用料金概要]プラン2_共益費</t>
  </si>
  <si>
    <t>[利用料金概要]プラン2_状況把握及び生活相談サービス</t>
  </si>
  <si>
    <t>[利用料金概要]プラン2_電気代</t>
  </si>
  <si>
    <t>[利用料金概要]プラン2_その他1</t>
  </si>
  <si>
    <t>[利用料金概要]プラン2_その他1金額</t>
  </si>
  <si>
    <t>[利用料金概要]プラン2_その他2</t>
  </si>
  <si>
    <t>[利用料金概要]プラン2_その他2金額</t>
  </si>
  <si>
    <t>[利用料金概要]プラン3_要介護度</t>
  </si>
  <si>
    <t>[利用料金概要]プラン3_年齢</t>
  </si>
  <si>
    <t>[利用料金概要]プラン3_住棟番号</t>
  </si>
  <si>
    <t>[利用料金概要]プラン3_住戸番号</t>
  </si>
  <si>
    <t>[利用料金概要]プラン3_室数</t>
  </si>
  <si>
    <t>[利用料金概要]プラン3_部屋タイプ1区分</t>
  </si>
  <si>
    <t>[利用料金概要]プラン3_部屋タイプ2</t>
  </si>
  <si>
    <t>[利用料金概要]プラン3_床面積</t>
  </si>
  <si>
    <t>[利用料金概要]プラン3_間取り</t>
  </si>
  <si>
    <t>[利用料金概要]プラン3_トイレ有無区分</t>
  </si>
  <si>
    <t>[利用料金概要]プラン3_洗面有無区分</t>
  </si>
  <si>
    <t>[利用料金概要]プラン3_浴室有無区分</t>
  </si>
  <si>
    <t>[利用料金概要]プラン3_台所有無区分</t>
  </si>
  <si>
    <t>[利用料金概要]プラン3_収納有無区分</t>
  </si>
  <si>
    <t>[利用料金概要]プラン3_敷金</t>
  </si>
  <si>
    <t>[利用料金概要]プラン3_火災保険料</t>
  </si>
  <si>
    <t>[利用料金概要]プラン3_合計（食事込）</t>
  </si>
  <si>
    <t>[利用料金概要]プラン3_合計（食事抜）</t>
  </si>
  <si>
    <t>[利用料金概要]プラン3_家賃</t>
  </si>
  <si>
    <t>[利用料金概要]プラン3_食費</t>
  </si>
  <si>
    <t>[利用料金概要]プラン3_食費（朝）</t>
  </si>
  <si>
    <t>[利用料金概要]プラン3_食費（昼）</t>
  </si>
  <si>
    <t>[利用料金概要]プラン3_食費（夕）</t>
  </si>
  <si>
    <t>[利用料金概要]プラン3_共益費</t>
  </si>
  <si>
    <t>[利用料金概要]プラン3_状況把握及び生活相談サービス</t>
  </si>
  <si>
    <t>[利用料金概要]プラン3_電気代</t>
  </si>
  <si>
    <t>[利用料金概要]プラン3_その他1</t>
  </si>
  <si>
    <t>[利用料金概要]プラン3_その他1金額</t>
  </si>
  <si>
    <t>[利用料金概要]プラン3_その他2</t>
  </si>
  <si>
    <t>[利用料金概要]プラン3_その他2金額</t>
  </si>
  <si>
    <t>[利用料金概要]プラン4_要介護度</t>
  </si>
  <si>
    <t>[利用料金概要]プラン4_年齢</t>
  </si>
  <si>
    <t>[利用料金概要]プラン4_住棟番号</t>
  </si>
  <si>
    <t>[利用料金概要]プラン4_住戸番号</t>
  </si>
  <si>
    <t>[利用料金概要]プラン4_室数</t>
  </si>
  <si>
    <t>[利用料金概要]プラン4_部屋タイプ1区分</t>
  </si>
  <si>
    <t>[利用料金概要]プラン4_部屋タイプ2</t>
  </si>
  <si>
    <t>[利用料金概要]プラン4_床面積</t>
  </si>
  <si>
    <t>[利用料金概要]プラン4_間取り</t>
  </si>
  <si>
    <t>[利用料金概要]プラン4_トイレ有無区分</t>
  </si>
  <si>
    <t>[利用料金概要]プラン4_洗面有無区分</t>
  </si>
  <si>
    <t>[利用料金概要]プラン4_浴室有無区分</t>
  </si>
  <si>
    <t>[利用料金概要]プラン4_台所有無区分</t>
  </si>
  <si>
    <t>[利用料金概要]プラン4_収納有無区分</t>
  </si>
  <si>
    <t>[利用料金概要]プラン4_敷金</t>
  </si>
  <si>
    <t>[利用料金概要]プラン4_火災保険料</t>
  </si>
  <si>
    <t>[利用料金概要]プラン4_合計（食事込）</t>
  </si>
  <si>
    <t>[利用料金概要]プラン4_合計（食事抜）</t>
  </si>
  <si>
    <t>[利用料金概要]プラン4_家賃</t>
  </si>
  <si>
    <t>[利用料金概要]プラン4_食費</t>
  </si>
  <si>
    <t>[利用料金概要]プラン4_食費（朝）</t>
  </si>
  <si>
    <t>[利用料金概要]プラン4_食費（昼）</t>
  </si>
  <si>
    <t>[利用料金概要]プラン4_食費（夕）</t>
  </si>
  <si>
    <t>[利用料金概要]プラン4_共益費</t>
  </si>
  <si>
    <t>[利用料金概要]プラン4_状況把握及び生活相談サービス</t>
  </si>
  <si>
    <t>[利用料金概要]プラン4_電気代</t>
  </si>
  <si>
    <t>[利用料金概要]プラン4_その他1</t>
  </si>
  <si>
    <t>[利用料金概要]プラン4_その他1金額</t>
  </si>
  <si>
    <t>[利用料金概要]プラン4_その他2</t>
  </si>
  <si>
    <t>[利用料金概要]プラン4_その他2金額</t>
  </si>
  <si>
    <t>[利用料金概要]プラン5_要介護度</t>
  </si>
  <si>
    <t>[利用料金概要]プラン5_年齢</t>
  </si>
  <si>
    <t>[利用料金概要]プラン5_住棟番号</t>
  </si>
  <si>
    <t>[利用料金概要]プラン5_住戸番号</t>
  </si>
  <si>
    <t>[利用料金概要]プラン5_室数</t>
  </si>
  <si>
    <t>[利用料金概要]プラン5_部屋タイプ1区分</t>
  </si>
  <si>
    <t>[利用料金概要]プラン5_部屋タイプ2</t>
  </si>
  <si>
    <t>[利用料金概要]プラン5_床面積</t>
  </si>
  <si>
    <t>[利用料金概要]プラン5_間取り</t>
  </si>
  <si>
    <t>[利用料金概要]プラン5_トイレ有無区分</t>
  </si>
  <si>
    <t>[利用料金概要]プラン5_洗面有無区分</t>
  </si>
  <si>
    <t>[利用料金概要]プラン5_浴室有無区分</t>
  </si>
  <si>
    <t>[利用料金概要]プラン5_台所有無区分</t>
  </si>
  <si>
    <t>[利用料金概要]プラン5_収納有無区分</t>
  </si>
  <si>
    <t>[利用料金概要]プラン5_敷金</t>
  </si>
  <si>
    <t>[利用料金概要]プラン5_火災保険料</t>
  </si>
  <si>
    <t>[利用料金概要]プラン5_合計（食事込）</t>
  </si>
  <si>
    <t>[利用料金概要]プラン5_合計（食事抜）</t>
  </si>
  <si>
    <t>[利用料金概要]プラン5_家賃</t>
  </si>
  <si>
    <t>[利用料金概要]プラン5_食費</t>
  </si>
  <si>
    <t>[利用料金概要]プラン5_食費（朝）</t>
  </si>
  <si>
    <t>[利用料金概要]プラン5_食費（昼）</t>
  </si>
  <si>
    <t>[利用料金概要]プラン5_食費（夕）</t>
  </si>
  <si>
    <t>[利用料金概要]プラン5_共益費</t>
  </si>
  <si>
    <t>[利用料金概要]プラン5_状況把握及び生活相談サービス</t>
  </si>
  <si>
    <t>[利用料金概要]プラン5_電気代</t>
  </si>
  <si>
    <t>[利用料金概要]プラン5_その他1</t>
  </si>
  <si>
    <t>[利用料金概要]プラン5_その他1金額</t>
  </si>
  <si>
    <t>[利用料金概要]プラン5_その他2</t>
  </si>
  <si>
    <t>[利用料金概要]プラン5_その他2金額</t>
  </si>
  <si>
    <t>[入居者状況]入居者の属性_男性人数</t>
  </si>
  <si>
    <t>[入居者状況]入居者の属性_女性人数</t>
  </si>
  <si>
    <t>[入居者状況]入居者の属性_平均年齢</t>
  </si>
  <si>
    <t>[入居者状況]入居者の人数_総数_入居者数</t>
  </si>
  <si>
    <t>[入居者状況]入居者の人数_年齢別_65歳未満</t>
  </si>
  <si>
    <t>[入居者状況]入居者の人数_年齢別_65歳以上75歳未満</t>
  </si>
  <si>
    <t>[入居者状況]入居者の人数_年齢別_75歳以上85歳未満</t>
  </si>
  <si>
    <t>[入居者状況]入居者の人数_年齢別_85歳以上</t>
  </si>
  <si>
    <t>[入居者状況]入居者の人数_要介護度別_自立</t>
  </si>
  <si>
    <t>[入居者状況]入居者の人数_要介護度別_要支援1</t>
  </si>
  <si>
    <t>[入居者状況]入居者の人数_要介護度別_要支援2</t>
  </si>
  <si>
    <t>[入居者状況]入居者の人数_要介護度別_要介護1</t>
  </si>
  <si>
    <t>[入居者状況]入居者の人数_要介護度別_要介護3</t>
  </si>
  <si>
    <t>[入居者状況]入居者の人数_要介護度別_要介護4</t>
  </si>
  <si>
    <t>[入居者状況]入居者の人数_要介護度別_要介護5</t>
  </si>
  <si>
    <t>[入居者状況]入居者の人数_入居期間別_6か月未満</t>
  </si>
  <si>
    <t>[入居者状況]入居者の人数_入居期間別_6か月以上1年未満</t>
  </si>
  <si>
    <t>[入居者状況]入居者の人数_入居期間別_1年以上5年未満</t>
  </si>
  <si>
    <t>[入居者状況]入居者の人数_入居期間別_5年以上10年未満</t>
  </si>
  <si>
    <t>[入居者状況]入居者の人数_入居期間別_10年以上15年未満</t>
  </si>
  <si>
    <t>[入居者状況]入居者の人数_入居期間別_15年以上</t>
  </si>
  <si>
    <t>[入居者状況]入居者の人数_退去者の状況_自宅等</t>
  </si>
  <si>
    <t>[入居者状況]入居者の人数_退去者の状況_社会福祉施設</t>
  </si>
  <si>
    <t>[入居者状況]入居者の人数_退去者の状況_医療機関</t>
  </si>
  <si>
    <t>[入居者状況]入居者の人数_退去者の状況_死亡者</t>
  </si>
  <si>
    <t>[入居者状況]入居者の人数_退去者の状況_その他</t>
  </si>
  <si>
    <t>[入居者状況]入居者の人数_生前解約の状況_施設側</t>
  </si>
  <si>
    <t>[入居者状況]入居者の人数_生前解約の状況_入居者側</t>
  </si>
  <si>
    <t>[苦情・事故等に関する体制]事故が発生したときの対応_保険の加入状況</t>
  </si>
  <si>
    <t>[苦情・事故等に関する体制]事故が発生したときの対応_保険の加入状況_ありの場合</t>
  </si>
  <si>
    <t>[苦情・事故等に関する体制]事故が発生したときの対応_事故対応</t>
  </si>
  <si>
    <t>[苦情・事故等に関する体制]事故が発生したときの対応_事故対応_ありの場合</t>
  </si>
  <si>
    <t>[苦情・事故等に関する体制]事故が発生したときの対応_事故対応予防指針</t>
  </si>
  <si>
    <t>[苦情・事故等に関する体制]利用者アンケート調査_取組状況</t>
  </si>
  <si>
    <t>[苦情・事故等に関する体制]利用者アンケート調査_ありの場合_把握方法</t>
  </si>
  <si>
    <t>[苦情・事故等に関する体制]利用者アンケート調査_ありの場合_実施日</t>
  </si>
  <si>
    <t>[苦情・事故等に関する体制]利用者アンケート調査_ありの場合_結果</t>
  </si>
  <si>
    <t>[苦情・事故等に関する体制]利用者アンケート調査_ありの場合_結果開示の方法</t>
  </si>
  <si>
    <t>[苦情・事故等に関する体制]第三者評価_実施状況</t>
  </si>
  <si>
    <t>[苦情・事故等に関する体制]第三者評価_ありの場合_実施日</t>
  </si>
  <si>
    <t>[苦情・事故等に関する体制]第三者評価_ありの場合_評価機関名称</t>
  </si>
  <si>
    <t>[苦情・事故等に関する体制]第三者評価_ありの場合_結果</t>
  </si>
  <si>
    <t>[苦情・事故等に関する体制]第三者評価_ありの場合_結果開示の方法</t>
  </si>
  <si>
    <t>[苦情・事故等に関する体制]窓口1_名称</t>
  </si>
  <si>
    <t>[苦情・事故等に関する体制]窓口1_電話番号</t>
  </si>
  <si>
    <t>[苦情・事故等に関する体制]窓口1_FAX</t>
  </si>
  <si>
    <t>[苦情・事故等に関する体制]窓口1_平日</t>
  </si>
  <si>
    <t>[苦情・事故等に関する体制]窓口1_土曜</t>
  </si>
  <si>
    <t>[苦情・事故等に関する体制]窓口1_日曜祝日</t>
  </si>
  <si>
    <t>[苦情・事故等に関する体制]窓口1_定休日</t>
  </si>
  <si>
    <t>[苦情・事故等に関する体制]窓口2_名称</t>
  </si>
  <si>
    <t>[苦情・事故等に関する体制]窓口2_電話番号</t>
  </si>
  <si>
    <t>[苦情・事故等に関する体制]窓口2_FAX</t>
  </si>
  <si>
    <t>[苦情・事故等に関する体制]窓口2_平日</t>
  </si>
  <si>
    <t>[苦情・事故等に関する体制]窓口2_土曜</t>
  </si>
  <si>
    <t>[苦情・事故等に関する体制]窓口2_日曜祝日</t>
  </si>
  <si>
    <t>[苦情・事故等に関する体制]窓口2_定休日</t>
  </si>
  <si>
    <t>[苦情・事故等に関する体制]窓口（有料老人ホーム所管庁）_名称</t>
  </si>
  <si>
    <t>[苦情・事故等に関する体制]窓口（有料老人ホーム所管庁）_電話番号</t>
  </si>
  <si>
    <t>[苦情・事故等に関する体制]窓口（有料老人ホーム所管庁）_FAX</t>
  </si>
  <si>
    <t>[苦情・事故等に関する体制]窓口（有料老人ホーム所管庁）_平日</t>
  </si>
  <si>
    <t>[苦情・事故等に関する体制]窓口（有料老人ホーム所管庁）_土曜</t>
  </si>
  <si>
    <t>[苦情・事故等に関する体制]窓口（有料老人ホーム所管庁）_日曜祝日</t>
  </si>
  <si>
    <t>[苦情・事故等に関する体制]窓口（有料老人ホーム所管庁）_定休日</t>
  </si>
  <si>
    <t>[苦情・事故等に関する体制]窓口（虐待の場合）_名称</t>
  </si>
  <si>
    <t>[苦情・事故等に関する体制]窓口（虐待の場合）_電話番号</t>
  </si>
  <si>
    <t>[苦情・事故等に関する体制]窓口（虐待の場合）_FAX</t>
  </si>
  <si>
    <t>[苦情・事故等に関する体制]窓口（虐待の場合）_平日</t>
  </si>
  <si>
    <t>[苦情・事故等に関する体制]窓口（虐待の場合）_土曜</t>
  </si>
  <si>
    <t>[苦情・事故等に関する体制]窓口（虐待の場合）_日曜祝日</t>
  </si>
  <si>
    <t>[苦情・事故等に関する体制]窓口（虐待の場合）_定休日</t>
  </si>
  <si>
    <t>[事前情報開示]入居契約書雛形</t>
  </si>
  <si>
    <t>[事前情報開示]管理規程</t>
  </si>
  <si>
    <t>[事前情報開示]事業収支計画書</t>
  </si>
  <si>
    <t>[事前情報開示]財務諸表要旨</t>
  </si>
  <si>
    <t>[事前情報開示]財務諸表原本</t>
  </si>
  <si>
    <t>[その他]運営懇談会</t>
  </si>
  <si>
    <t>[その他]運営懇談会_開催頻度</t>
  </si>
  <si>
    <t>[その他]運営懇談会_構成員</t>
  </si>
  <si>
    <t>[その他]運営懇談会_なしの場合の代替措置の内容</t>
  </si>
  <si>
    <t>[その他]提携ホームへの移行</t>
  </si>
  <si>
    <t>[その他]ありの場合の提携ホーム名</t>
  </si>
  <si>
    <t>[その他]個人情報の保護について</t>
  </si>
  <si>
    <t>[その他]緊急時等における対応方法</t>
  </si>
  <si>
    <t>[その他]大阪府福祉のまちづくり条例に定める基準の適合性</t>
  </si>
  <si>
    <t>[その他]不適合の場合の内容</t>
  </si>
  <si>
    <t>[その他]大阪府有料老人ホーム設置運営指導指針に合致しない事項</t>
  </si>
  <si>
    <t>[その他]合致しない事項がある場合の内容</t>
  </si>
  <si>
    <t>[その他]「7.既存建築物等の活用の場合等の特例」への適合性</t>
  </si>
  <si>
    <t>[その他]代替措置等の内容</t>
  </si>
  <si>
    <t>[その他]不適合事項がある場合の入居者への説明</t>
  </si>
  <si>
    <t>[その他]上記項目以外で合致しない事項</t>
  </si>
  <si>
    <t>[その他]合致しない事項の内容</t>
  </si>
  <si>
    <t>[その他]緊急連絡体制</t>
  </si>
  <si>
    <t>帳票区分</t>
  </si>
  <si>
    <t>[ヘッダ]税率</t>
  </si>
  <si>
    <t>[利用料金概要]利用料金の支払い方法_居住の権利形態</t>
  </si>
  <si>
    <t>[利用料金概要]利用料金の支払い方法_利用料金支払方式</t>
  </si>
  <si>
    <t>[利用料金概要]利用料金の支払い方法_選択方式内容1</t>
  </si>
  <si>
    <t>[利用料金概要]利用料金の支払い方法_選択方式内容2</t>
  </si>
  <si>
    <t>[利用料金概要]利用料金の支払い方法_選択方式内容3</t>
  </si>
  <si>
    <t>[利用料金概要]利用料金の支払い方法_年齢に応じた金額設定</t>
  </si>
  <si>
    <t>[利用料金概要]利用料金の支払い方法_要介護に応じた金額設定</t>
  </si>
  <si>
    <t>[利用料金概要]利用料金の支払い方法_入院等不在時の利用料金の取扱</t>
  </si>
  <si>
    <t>[利用料金概要]利用料金の支払い方法_入院等不在時の利用料金の取扱_内容</t>
  </si>
  <si>
    <t>[利用料金概要]利用料金の支払い方法_利用料金の改定_条件</t>
  </si>
  <si>
    <t>[利用料金概要]利用料金の支払い方法_利用料金の改定_手続き</t>
  </si>
  <si>
    <t>[利用料金概要]利用料金の算定根拠等_家賃</t>
  </si>
  <si>
    <t>[利用料金概要]利用料金の算定根拠等_家賃の概算額_下限</t>
  </si>
  <si>
    <t>[利用料金概要]利用料金の算定根拠等_家賃の概算額_上限</t>
  </si>
  <si>
    <t>[利用料金概要]利用料金の算定根拠等_敷金_月数</t>
  </si>
  <si>
    <t>[利用料金概要]利用料金の算定根拠等_敷金_解約時の対応</t>
  </si>
  <si>
    <t>[利用料金概要]利用料金の算定根拠等_敷金概算額_下限</t>
  </si>
  <si>
    <t>[利用料金概要]利用料金の算定根拠等_敷金概算額_上限</t>
  </si>
  <si>
    <t>[利用料金概要]利用料金の算定根拠等_前払金</t>
  </si>
  <si>
    <t>[利用料金概要]利用料金の算定根拠等_食費</t>
  </si>
  <si>
    <t>[利用料金概要]利用料金の算定根拠等_共益費</t>
  </si>
  <si>
    <t>[利用料金概要]利用料金の算定根拠等_共益費の概算額_下限</t>
  </si>
  <si>
    <t>[利用料金概要]利用料金の算定根拠等_共益費の概算額_上限</t>
  </si>
  <si>
    <t>[利用料金概要]利用料金の算定根拠等_状況把握及び生活相談サービス費</t>
  </si>
  <si>
    <t>[利用料金概要]利用料金の算定根拠等_電気代</t>
  </si>
  <si>
    <t>[利用料金概要]利用料金の算定根拠等_生活サポート費</t>
  </si>
  <si>
    <t>[利用料金概要]利用料金の算定根拠等_介護保険費用</t>
  </si>
  <si>
    <t>[利用料金概要]利用料金の算定根拠等_利用者の個別的な選択によるサービス利用料</t>
  </si>
  <si>
    <t>[利用料金概要]利用料金の算定根拠等_その他のサービス利用料</t>
  </si>
  <si>
    <t>[利用料金概要]代表的な利用料金プラン_備考</t>
  </si>
  <si>
    <t>[入居者状況]入居者の人数_要介護度別_要介護2</t>
  </si>
  <si>
    <t>[入居者状況]入居者の人数_喀痰吸引の必要な人</t>
  </si>
  <si>
    <t>[入居者状況]入居者の人数_経管栄養の必要な人</t>
  </si>
  <si>
    <t>所管行政庁有料老人ホーム設置運営指導指針「規模及び構造設備」に合致しない事項</t>
  </si>
  <si>
    <t>[併設・連携内容]協力医療機関_名称ふりがな1</t>
  </si>
  <si>
    <t>[併設・連携内容]協力医療機関_名称ふりがな2</t>
  </si>
  <si>
    <t>[併設・連携内容]協力医療機関_名称ふりがな3</t>
  </si>
  <si>
    <t>[併設・連携内容]協力医療機関_名称ふりがな4</t>
  </si>
  <si>
    <t>[併設・連携内容]協力医療機関_名称ふりがな5</t>
  </si>
  <si>
    <t>[併設・連携内容]協力医療機関_名称ふりがな6</t>
  </si>
  <si>
    <t>[併設・連携内容]協力歯科医療機関_名称ふりがな1</t>
  </si>
  <si>
    <t>[併設・連携内容]協力歯科医療機関_名称ふりがな2</t>
  </si>
  <si>
    <t>[併設・連携内容]協力歯科医療機関_名称ふりがな3</t>
  </si>
  <si>
    <t>[職員体制]備考</t>
  </si>
  <si>
    <t>[ヘッダ]介護業者_介護業者名_ふりがな</t>
  </si>
  <si>
    <t>[事業主体・事業概要]代表氏名ふりがな</t>
  </si>
  <si>
    <t>[事業主体・事業概要]役員氏名ふりがな1</t>
  </si>
  <si>
    <t>[事業主体・事業概要]役員氏名ふりがな2</t>
  </si>
  <si>
    <t>[事業主体・事業概要]役員氏名ふりがな3</t>
  </si>
  <si>
    <t>[事業主体・事業概要]役員氏名ふりがな4</t>
  </si>
  <si>
    <t>[事業主体・事業概要]役員氏名ふりがな5</t>
  </si>
  <si>
    <t>[住まいの概要]住まいの概要_緯度</t>
  </si>
  <si>
    <t>[住まいの概要]住まいの概要_経度</t>
  </si>
  <si>
    <t>[建物概要]緊急通報装置_提供時間開始</t>
  </si>
  <si>
    <t>[建物概要]緊急通報装置_提供時間終了</t>
  </si>
  <si>
    <t>[併設・連携内容]協力医療機関_郵便番号1</t>
  </si>
  <si>
    <t>[併設・連携内容]協力医療機関_電話番号1</t>
  </si>
  <si>
    <t>[併設・連携内容]協力医療機関_郵便番号2</t>
  </si>
  <si>
    <t>[併設・連携内容]協力医療機関_電話番号2</t>
  </si>
  <si>
    <t>[併設・連携内容]協力医療機関_郵便番号3</t>
  </si>
  <si>
    <t>[併設・連携内容]協力医療機関_電話番号3</t>
  </si>
  <si>
    <t>[併設・連携内容]協力医療機関_郵便番号4</t>
  </si>
  <si>
    <t>[併設・連携内容]協力医療機関_電話番号4</t>
  </si>
  <si>
    <t>[併設・連携内容]協力医療機関_郵便番号5</t>
  </si>
  <si>
    <t>[併設・連携内容]協力医療機関_電話番号5</t>
  </si>
  <si>
    <t>[併設・連携内容]協力医療機関_郵便番号6</t>
  </si>
  <si>
    <t>[併設・連携内容]協力医療機関_電話番号6</t>
  </si>
  <si>
    <t>[併設・連携内容]協力歯科医療機関_郵便番号1</t>
  </si>
  <si>
    <t>[併設・連携内容]協力歯科医療機関_電話番号1</t>
  </si>
  <si>
    <t>[併設・連携内容]協力歯科医療機関_郵便番号2</t>
  </si>
  <si>
    <t>[併設・連携内容]協力歯科医療機関_電話番号2</t>
  </si>
  <si>
    <t>[併設・連携内容]協力歯科医療機関_郵便番号3</t>
  </si>
  <si>
    <t>[併設・連携内容]協力歯科医療機関_電話番号3</t>
  </si>
  <si>
    <t>[苦情・事故等に関する体制]事故が発生したときの対応_保険の加入状況_加入内容</t>
  </si>
  <si>
    <t>[その他]運営懇談会_代替措置有無</t>
  </si>
  <si>
    <t>[事業主体・事業概要]登録申請者が基本方針に照らして適切なものである旨（大阪）</t>
  </si>
  <si>
    <t>[事業主体・事業概要]登録申請者が基本方針に照らして適切なものである旨（兵庫）</t>
  </si>
  <si>
    <t>[事業主体・事業概要]登録申請者が基本方針に照らして適切なものである旨（和歌山）</t>
  </si>
  <si>
    <t>[入居者状況]入居者の属性_平均介護度</t>
  </si>
  <si>
    <t>[住まいの概要]住まいの概要_登録番号</t>
  </si>
  <si>
    <t>[住まいの概要]住まいの概要_届出受理日</t>
  </si>
  <si>
    <t>[入居者状況]入居者の属性_入居率</t>
  </si>
  <si>
    <t>[苦情・事故等に関する体制]賠償すべき事故が発生したときの対応</t>
  </si>
  <si>
    <t>[ヘッダ]介護業者_事務所名1</t>
  </si>
  <si>
    <t>[ヘッダ]介護業者_メールアドレス1</t>
  </si>
  <si>
    <t>[ヘッダ]介護業者_事務所名2</t>
  </si>
  <si>
    <t>[ヘッダ]介護業者_メールアドレス2</t>
  </si>
  <si>
    <t>[ヘッダ]介護業者_事務所名3</t>
  </si>
  <si>
    <t>[ヘッダ]介護業者_メールアドレス3</t>
  </si>
  <si>
    <t>[ヘッダ]介護業者_事務所名4</t>
  </si>
  <si>
    <t>[ヘッダ]介護業者_メールアドレス4</t>
  </si>
  <si>
    <t>[ヘッダ]介護業者_事務所名5</t>
  </si>
  <si>
    <t>[ヘッダ]介護業者_メールアドレス5</t>
  </si>
  <si>
    <t>[ヘッダ]介護業者_事務所名6</t>
  </si>
  <si>
    <t>[ヘッダ]介護業者_メールアドレス6</t>
  </si>
  <si>
    <t>[ヘッダ]介護業者_事務所名7</t>
  </si>
  <si>
    <t>[ヘッダ]介護業者_メールアドレス7</t>
  </si>
  <si>
    <t>[ヘッダ]介護業者_事務所名8</t>
  </si>
  <si>
    <t>[ヘッダ]介護業者_メールアドレス8</t>
  </si>
  <si>
    <t>[ヘッダ]介護業者_事務所名9</t>
  </si>
  <si>
    <t>[ヘッダ]介護業者_メールアドレス9</t>
  </si>
  <si>
    <t>[ヘッダ]介護業者_事務所名10</t>
  </si>
  <si>
    <t>[ヘッダ]介護業者_メールアドレス10</t>
  </si>
  <si>
    <t>[連絡先]問合せ先_電話番号（マンスリーレポート）</t>
  </si>
  <si>
    <t>[連絡先]問合せ先_電話番号（入居案内）</t>
  </si>
  <si>
    <t>[入居者状況]入居者の人数_生前解約の状況_備考（施設側）</t>
  </si>
  <si>
    <t>[入居者状況]入居者の人数_生前解約の状況_備考（入居者側）</t>
  </si>
  <si>
    <t>[連絡先]問合せ先_名前（契約問合せ）1</t>
  </si>
  <si>
    <t>[連絡先]問合せ先_電話番号(契約問合せ）1</t>
  </si>
  <si>
    <t>[連絡先]問合せ先_名前（契約問合せ）2</t>
  </si>
  <si>
    <t>[連絡先]問合せ先_電話番号(契約問合せ）2</t>
  </si>
  <si>
    <t>[連絡先]問合せ先_名前（契約問合せ）3</t>
  </si>
  <si>
    <t>[連絡先]問合せ先_電話番号(契約問合せ）3</t>
  </si>
  <si>
    <t>[連絡先]問合せ先_名前（契約問合せ）4</t>
  </si>
  <si>
    <t>[連絡先]問合せ先_電話番号(契約問合せ）4</t>
  </si>
  <si>
    <t>[受入体制]身体・状況面_生保受入情報公開(Web等)</t>
  </si>
  <si>
    <t>※別添１（別に実施する介護サービス一覧表）</t>
  </si>
  <si>
    <t>共益費</t>
  </si>
  <si>
    <t>火災保険料</t>
  </si>
  <si>
    <t>（別添２）　　　　　　有料老人ホーム・サービス付き高齢者向け住宅が提供するサービスの一覧表</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</si>
  <si>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</si>
  <si>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</si>
  <si>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</si>
  <si>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</si>
  <si>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</si>
  <si>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</si>
  <si>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</si>
  <si>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</si>
  <si>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</si>
  <si>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</si>
  <si>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</si>
  <si>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</si>
  <si>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</si>
  <si>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</si>
  <si>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</si>
  <si>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</si>
  <si>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</si>
  <si>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</si>
  <si>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</si>
  <si>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</si>
  <si>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</si>
  <si>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</si>
  <si>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</si>
  <si>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</si>
  <si>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</si>
  <si>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</si>
  <si>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</si>
  <si>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</si>
  <si>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</si>
  <si>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</si>
  <si>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</si>
  <si>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</si>
  <si>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</si>
  <si>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</si>
  <si>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</si>
  <si>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</si>
  <si>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</si>
  <si>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</si>
  <si>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</si>
  <si>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</si>
  <si>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</si>
  <si>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</si>
  <si>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</si>
  <si>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</si>
  <si>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</si>
  <si>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</si>
  <si>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</si>
  <si>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</si>
  <si>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</si>
  <si>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</si>
  <si>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</si>
  <si>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</si>
  <si>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</si>
  <si>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</si>
  <si>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</si>
  <si>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</si>
  <si>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</si>
  <si>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</si>
  <si>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</si>
  <si>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</si>
  <si>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</si>
  <si>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</si>
  <si>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</si>
  <si>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</si>
  <si>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</si>
  <si>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</si>
  <si>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</si>
  <si>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</si>
  <si>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</si>
  <si>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</si>
  <si>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</si>
  <si>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</si>
  <si>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</si>
  <si>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</si>
  <si>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</si>
  <si>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</si>
  <si>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</si>
  <si>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</si>
  <si>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</si>
  <si>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</si>
  <si>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</si>
  <si>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</si>
  <si>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</si>
  <si>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</si>
  <si>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</si>
  <si>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</si>
  <si>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</si>
  <si>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</si>
  <si>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</si>
  <si>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</si>
  <si>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</si>
  <si>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</si>
  <si>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</si>
  <si>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</si>
  <si>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</si>
  <si>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</si>
  <si>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</si>
  <si>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</si>
  <si>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</si>
  <si>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</si>
  <si>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</si>
  <si>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</si>
  <si>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</si>
  <si>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</si>
  <si>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</si>
  <si>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</si>
  <si>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</si>
  <si>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</si>
  <si>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</si>
  <si>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</si>
  <si>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</si>
  <si>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</si>
  <si>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</si>
  <si>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</si>
  <si>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</si>
  <si>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</si>
  <si>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</si>
  <si>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</si>
  <si>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</si>
  <si>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</si>
  <si>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</si>
  <si>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</si>
  <si>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</si>
  <si>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</si>
  <si>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</si>
  <si>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</si>
  <si>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</si>
  <si>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</si>
  <si>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</si>
  <si>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</si>
  <si>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</si>
  <si>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</si>
  <si>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</si>
  <si>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</si>
  <si>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</si>
  <si>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</si>
  <si>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</si>
  <si>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</si>
  <si>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</si>
  <si>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</si>
  <si>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</si>
  <si>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</si>
  <si>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</si>
  <si>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</si>
  <si>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</si>
  <si>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</si>
  <si>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</si>
  <si>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</si>
  <si>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</si>
  <si>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</si>
  <si>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</si>
  <si>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</si>
  <si>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</si>
  <si>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</si>
  <si>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</si>
  <si>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</si>
  <si>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</si>
  <si>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</si>
  <si>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</si>
  <si>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</si>
  <si>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</si>
  <si>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</si>
  <si>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</si>
  <si>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</si>
  <si>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</si>
  <si>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</si>
  <si>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</si>
  <si>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</si>
  <si>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</si>
  <si>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</si>
  <si>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</si>
  <si>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</si>
  <si>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</si>
  <si>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</si>
  <si>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</si>
  <si>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</si>
  <si>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</si>
  <si>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</si>
  <si>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</si>
  <si>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</si>
  <si>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</si>
  <si>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</si>
  <si>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</si>
  <si>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</si>
  <si>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</si>
  <si>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</si>
  <si>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</si>
  <si>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</si>
  <si>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</si>
  <si>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</si>
  <si>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</si>
  <si>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</si>
  <si>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</si>
  <si>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</si>
  <si>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</si>
  <si>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</si>
  <si>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</si>
  <si>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</si>
  <si>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</si>
  <si>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</si>
  <si>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</si>
  <si>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</si>
  <si>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</si>
  <si>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</si>
  <si>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</si>
  <si>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</si>
  <si>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</si>
  <si>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</si>
  <si>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</si>
  <si>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</si>
  <si>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</si>
  <si>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</si>
  <si>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</si>
  <si>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</si>
  <si>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</si>
  <si>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</si>
  <si>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</si>
  <si>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</si>
  <si>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</si>
  <si>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</si>
  <si>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</si>
  <si>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</si>
  <si>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</si>
  <si>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</si>
  <si>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</si>
  <si>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</si>
  <si>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</si>
  <si>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</si>
  <si>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</si>
  <si>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</si>
  <si>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</si>
  <si>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</si>
  <si>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</si>
  <si>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</si>
  <si>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</si>
  <si>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</si>
  <si>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</si>
  <si>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</si>
  <si>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</si>
  <si>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</si>
  <si>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</si>
  <si>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</si>
  <si>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</si>
  <si>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</si>
  <si>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</si>
  <si>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</si>
  <si>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</si>
  <si>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</si>
  <si>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</si>
  <si>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</si>
  <si>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</si>
  <si>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</si>
  <si>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</si>
  <si>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</si>
  <si>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</si>
  <si>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</si>
  <si>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</si>
  <si>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</si>
  <si>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</si>
  <si>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</si>
  <si>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</si>
  <si>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</si>
  <si>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</si>
  <si>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</si>
  <si>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</si>
  <si>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</si>
  <si>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</si>
  <si>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</si>
  <si>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</si>
  <si>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</si>
  <si>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</si>
  <si>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</si>
  <si>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</si>
  <si>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</si>
  <si>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</si>
  <si>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</si>
  <si>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</si>
  <si>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</si>
  <si>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</si>
  <si>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</si>
  <si>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</si>
  <si>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</si>
  <si>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</si>
  <si>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</si>
  <si>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</si>
  <si>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</si>
  <si>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</si>
  <si>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</si>
  <si>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</si>
  <si>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</si>
  <si>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</si>
  <si>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</si>
  <si>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</si>
  <si>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</si>
  <si>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</si>
  <si>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</si>
  <si>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</si>
  <si>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</si>
  <si>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</si>
  <si>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</si>
  <si>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</si>
  <si>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</si>
  <si>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</si>
  <si>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</si>
  <si>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</si>
  <si>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</si>
  <si>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</si>
  <si>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</si>
  <si>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</si>
  <si>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</si>
  <si>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</si>
  <si>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</si>
  <si>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</si>
  <si>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</si>
  <si>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</si>
  <si>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</si>
  <si>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</si>
  <si>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</si>
  <si>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</si>
  <si>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</si>
  <si>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</si>
  <si>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</si>
  <si>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</si>
  <si>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</si>
  <si>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</si>
  <si>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</si>
  <si>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</si>
  <si>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</si>
  <si>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</si>
  <si>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</si>
  <si>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</si>
  <si>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</si>
  <si>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</si>
  <si>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</si>
  <si>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</si>
  <si>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</si>
  <si>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</si>
  <si>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（ふりがな）</t>
  </si>
  <si>
    <t>（ふりがな）</t>
  </si>
  <si>
    <t>（ふりがな）</t>
  </si>
  <si>
    <t>内容：</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</si>
  <si>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</si>
  <si>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</si>
  <si>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</si>
  <si>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</si>
  <si>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</si>
  <si>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</si>
  <si>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</si>
  <si>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</si>
  <si>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</si>
  <si>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</si>
  <si>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</si>
  <si>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</si>
  <si>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</si>
  <si>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</si>
  <si>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</si>
  <si>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</si>
  <si>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</si>
  <si>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</si>
  <si>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</si>
  <si>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</si>
  <si>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</si>
  <si>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</si>
  <si>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</si>
  <si>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</si>
  <si>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</si>
  <si>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</si>
  <si>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</si>
  <si>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</si>
  <si>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</si>
  <si>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</si>
  <si>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</si>
  <si>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</si>
  <si>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</si>
  <si>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</si>
  <si>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</si>
  <si>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</si>
  <si>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</si>
  <si>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</si>
  <si>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</si>
  <si>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</si>
  <si>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</si>
  <si>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</si>
  <si>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</si>
  <si>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</si>
  <si>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</si>
  <si>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</si>
  <si>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</si>
  <si>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</si>
  <si>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</si>
  <si>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</si>
  <si>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年</t>
  </si>
  <si>
    <t>月</t>
  </si>
  <si>
    <t>日</t>
  </si>
  <si>
    <t>台所</t>
  </si>
  <si>
    <t>台所の変更</t>
  </si>
  <si>
    <t>届出又は登録をした室数</t>
  </si>
  <si>
    <t>室数</t>
  </si>
  <si>
    <t>電話番号　/　ＦＡＸ</t>
  </si>
  <si>
    <t>／</t>
  </si>
  <si>
    <r>
      <t xml:space="preserve">選択方式の内容
</t>
    </r>
    <r>
      <rPr>
        <sz val="9"/>
        <rFont val="ＭＳ 明朝"/>
        <family val="1"/>
      </rPr>
      <t>※該当する方式を全て選択</t>
    </r>
  </si>
  <si>
    <t>入居時点で必要な費用</t>
  </si>
  <si>
    <t>月額費用の合計</t>
  </si>
  <si>
    <t>食費</t>
  </si>
  <si>
    <t>（ふりがな）</t>
  </si>
  <si>
    <t>　</t>
  </si>
  <si>
    <t>大阪府福祉のまちづくり条例に定める基準の適合性</t>
  </si>
  <si>
    <t>兼務している職種名及び人数</t>
  </si>
  <si>
    <t>％</t>
  </si>
  <si>
    <t>虐待防止</t>
  </si>
  <si>
    <t>身体的拘束</t>
  </si>
  <si>
    <t>個人情報の保護</t>
  </si>
  <si>
    <t>人</t>
  </si>
  <si>
    <t>１０年以上</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</si>
  <si>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</si>
  <si>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</si>
  <si>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</si>
  <si>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</si>
  <si>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</si>
  <si>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</si>
  <si>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</si>
  <si>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</si>
  <si>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</si>
  <si>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</si>
  <si>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</si>
  <si>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</si>
  <si>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</si>
  <si>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</si>
  <si>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</si>
  <si>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</si>
  <si>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</si>
  <si>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</si>
  <si>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</si>
  <si>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</si>
  <si>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</si>
  <si>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</si>
  <si>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</si>
  <si>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</si>
  <si>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</si>
  <si>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</si>
  <si>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</si>
  <si>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</si>
  <si>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</si>
  <si>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</si>
  <si>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</si>
  <si>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</si>
  <si>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</si>
  <si>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</si>
  <si>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</si>
  <si>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</si>
  <si>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</si>
  <si>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</si>
  <si>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</si>
  <si>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</si>
  <si>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</si>
  <si>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</si>
  <si>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</si>
  <si>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</si>
  <si>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</si>
  <si>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rPr>
        <sz val="11"/>
        <rFont val="ＭＳ 明朝"/>
        <family val="1"/>
      </rPr>
      <t>料金</t>
    </r>
    <r>
      <rPr>
        <sz val="9"/>
        <rFont val="ＭＳ 明朝"/>
        <family val="1"/>
      </rPr>
      <t>※（税抜）</t>
    </r>
  </si>
  <si>
    <t>職員数（実人数）</t>
  </si>
  <si>
    <t>消防計画</t>
  </si>
  <si>
    <t>なし</t>
  </si>
  <si>
    <t>個室</t>
  </si>
  <si>
    <t>大浴場</t>
  </si>
  <si>
    <t>夜勤帯の設定時間</t>
  </si>
  <si>
    <t>（</t>
  </si>
  <si>
    <t xml:space="preserve"> 時～</t>
  </si>
  <si>
    <t xml:space="preserve"> 時）</t>
  </si>
  <si>
    <t>（ふりがな）</t>
  </si>
  <si>
    <t>〒</t>
  </si>
  <si>
    <t>ホームページアドレス</t>
  </si>
  <si>
    <t>有料老人ホーム事業開始日／届出受理日・登録日（登録番号）</t>
  </si>
  <si>
    <t>／</t>
  </si>
  <si>
    <t>加入先</t>
  </si>
  <si>
    <t>加入内容</t>
  </si>
  <si>
    <t>賠償すべき事故が発生したときの対応</t>
  </si>
  <si>
    <t>　上記の重要事項の内容、並びに介護サービス等及びその提供事業者を自由に選択できることについて、
事業者より説明を受けました。</t>
  </si>
  <si>
    <t>[ヘッダ]レイアウト</t>
  </si>
  <si>
    <t>[ヘッダ]物件コード</t>
  </si>
  <si>
    <t>[ヘッダ]物件名称</t>
  </si>
  <si>
    <t>[ヘッダ]物件カナ</t>
  </si>
  <si>
    <t>[ヘッダ]戸数</t>
  </si>
  <si>
    <t>[ヘッダ]入居開始日</t>
  </si>
  <si>
    <t>[ヘッダ]引渡日</t>
  </si>
  <si>
    <t>[ヘッダ]口座振替依頼</t>
  </si>
  <si>
    <t>[ヘッダ]法人登記</t>
  </si>
  <si>
    <t>[ヘッダ]印鑑証明</t>
  </si>
  <si>
    <t>[ヘッダ]社長印鑑証明</t>
  </si>
  <si>
    <t>[ヘッダ]正営業担当</t>
  </si>
  <si>
    <t>[ヘッダ]副営業担当</t>
  </si>
  <si>
    <t>[ヘッダ]家賃</t>
  </si>
  <si>
    <t>[ヘッダ]敷金</t>
  </si>
  <si>
    <t>[ヘッダ]共益費</t>
  </si>
  <si>
    <t>[ヘッダ]サービス費</t>
  </si>
  <si>
    <t>[ヘッダ]所有者</t>
  </si>
  <si>
    <t>[ヘッダ]記入年月日</t>
  </si>
  <si>
    <t>[ヘッダ]記入者名</t>
  </si>
  <si>
    <t>[ヘッダ]職名</t>
  </si>
  <si>
    <t>[ヘッダ]介護業者_介護業者名</t>
  </si>
  <si>
    <t>[ヘッダ]介護業者_代表取締役</t>
  </si>
  <si>
    <t>[ヘッダ]介護業者_郵便番号</t>
  </si>
  <si>
    <t>[ヘッダ]介護業者_住所</t>
  </si>
  <si>
    <t>[ヘッダ]介護業者_番地</t>
  </si>
  <si>
    <t>[ヘッダ]介護業者_電話番号</t>
  </si>
  <si>
    <t>[ヘッダ]介護業者_FAX番号</t>
  </si>
  <si>
    <t>[連絡先]問合せ先_名前（マンスリーレポート）</t>
  </si>
  <si>
    <t>[連絡先]問合せ先_名前（入居案件）</t>
  </si>
  <si>
    <t>[受入体制]身体・状況面_生活保護</t>
  </si>
  <si>
    <t>[受入体制]身体・状況面_要支援1</t>
  </si>
  <si>
    <t>[受入体制]身体・状況面_要支援2</t>
  </si>
  <si>
    <t>[受入体制]身体・状況面_障害者自立支援</t>
  </si>
  <si>
    <t>[受入体制]身体・状況面_2号保険者</t>
  </si>
  <si>
    <t>[受入体制]身体・状況面_身元保証人無し</t>
  </si>
  <si>
    <t>サ高住の場合、常駐する者</t>
  </si>
  <si>
    <t>9：00～18：00</t>
  </si>
  <si>
    <t>06-6210-9712
06-6944-6670</t>
  </si>
  <si>
    <t>開設日／届出受理日・登録日（登録番号）</t>
  </si>
  <si>
    <t>窓口の名称（苦情・事故）</t>
  </si>
  <si>
    <t>窓口の名称（有料老人ホーム所管庁）</t>
  </si>
  <si>
    <t>窓口の名称</t>
  </si>
  <si>
    <t>土日祝祭日</t>
  </si>
  <si>
    <t>①豊中市健康福祉部高齢施策課
②豊中市都市計画推進部住宅課</t>
  </si>
  <si>
    <t>／</t>
  </si>
  <si>
    <t>8：45～17：15</t>
  </si>
  <si>
    <t>／</t>
  </si>
  <si>
    <t>土日祝日</t>
  </si>
  <si>
    <t>①06-6858-2838
②06-6858-2397</t>
  </si>
  <si>
    <t>①06-6858-3146
②06-6854-9534</t>
  </si>
  <si>
    <t>窓口の名称
（サービス付き高齢者向け住宅所管庁）</t>
  </si>
  <si>
    <t>窓口の名称（豊中市健康福祉
サービス苦情調整委員会）</t>
  </si>
  <si>
    <t>9：00～17：30</t>
  </si>
  <si>
    <t>土日祝祭日</t>
  </si>
  <si>
    <t>東大阪市建設局　建築部住宅政策室
東大阪市福祉部　指導監査室　施設課</t>
  </si>
  <si>
    <t>06-4309-3834
06-4309-3813</t>
  </si>
  <si>
    <t>06-6210-9707
06-6944-2675</t>
  </si>
  <si>
    <t>06-4309-3232
06-4309-3315</t>
  </si>
  <si>
    <t>窓口の名称（虐待の場合）</t>
  </si>
  <si>
    <t>窓口の名称
（大阪府国民健康保険団体連合会）</t>
  </si>
  <si>
    <t>[利用料金概要]プラン1_その他0</t>
  </si>
  <si>
    <t>[利用料金概要]プラン2_その他0</t>
  </si>
  <si>
    <t>[利用料金概要]プラン3_その他0</t>
  </si>
  <si>
    <t>[利用料金概要]プラン4_その他0</t>
  </si>
  <si>
    <t>[利用料金概要]プラン5_その他0</t>
  </si>
  <si>
    <t>[利用料金概要]利用料金の算定根拠等_公共料金</t>
  </si>
  <si>
    <t>[入居者状況]入居者の属性_記入年月日</t>
  </si>
  <si>
    <t>[入居者状況]入居者の属性_入居戸数</t>
  </si>
  <si>
    <t>大阪府住宅まちづくり部都市居住課安心居住支援グループ
大阪府福祉部介護事業者課施設指導グループ</t>
  </si>
  <si>
    <t>介護保険費用の利用者負担（利用者の所得等に応じて負担割合が変わる。）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</si>
  <si>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様式第1号</t>
  </si>
  <si>
    <t>住宅型</t>
  </si>
  <si>
    <t>「８．既存建築物等の活用の場合等の特例」への適合性</t>
  </si>
  <si>
    <t>介護医療院</t>
  </si>
  <si>
    <t>[苦情・事故等に関する体制]窓口1（サービス付き高齢者向け住宅所管庁）_名称</t>
  </si>
  <si>
    <t>[苦情・事故等に関する体制]窓口1（サービス付き高齢者向け住宅所管庁）_電話番号</t>
  </si>
  <si>
    <t>[苦情・事故等に関する体制]窓口1（サービス付き高齢者向け住宅所管庁）_FAX</t>
  </si>
  <si>
    <t>[苦情・事故等に関する体制]窓口1（サービス付き高齢者向け住宅所管庁）_平日</t>
  </si>
  <si>
    <t>[苦情・事故等に関する体制]窓口1（サービス付き高齢者向け住宅所管庁）_土曜</t>
  </si>
  <si>
    <t>[苦情・事故等に関する体制]窓口1（サービス付き高齢者向け住宅所管庁）_日曜祝日</t>
  </si>
  <si>
    <t>[苦情・事故等に関する体制]窓口1（サービス付き高齢者向け住宅所管庁）_定休日</t>
  </si>
  <si>
    <t>結まーる北島町</t>
  </si>
  <si>
    <t>ゆいまーるきたじまちょう</t>
  </si>
  <si>
    <t>田上大起</t>
  </si>
  <si>
    <t>小椋靖嘉</t>
  </si>
  <si>
    <t>朴井　雅博</t>
  </si>
  <si>
    <t>池田　雄輝</t>
  </si>
  <si>
    <t>シニアハウスサポーター</t>
  </si>
  <si>
    <t>かぶしきがいしゃゆいぐるーぷ</t>
  </si>
  <si>
    <t>株式会社ゆいグループ</t>
  </si>
  <si>
    <t>代表取締役　永井　由惠</t>
  </si>
  <si>
    <t>570-0012</t>
  </si>
  <si>
    <t>大阪府守口市大久保町2丁目</t>
  </si>
  <si>
    <t>11番5号</t>
  </si>
  <si>
    <t>06-6901-8562</t>
  </si>
  <si>
    <t>06-6905-8334</t>
  </si>
  <si>
    <t>代表取締役 永井　由惠</t>
  </si>
  <si>
    <t>care-yoshi@yui-group.jp</t>
  </si>
  <si>
    <t xml:space="preserve"> 石井　弓子</t>
  </si>
  <si>
    <t>info@yui-group.jp</t>
  </si>
  <si>
    <t>070-5568-8038</t>
  </si>
  <si>
    <t>△</t>
  </si>
  <si>
    <t>×</t>
  </si>
  <si>
    <t>○</t>
  </si>
  <si>
    <t>ふじあめにてぃさーびすかぶしきがいしゃ</t>
  </si>
  <si>
    <t>フジ･アメニティサービス株式会社</t>
  </si>
  <si>
    <t>596-8588</t>
  </si>
  <si>
    <t>大阪府岸和田市土生町1丁目</t>
  </si>
  <si>
    <t>4番23号</t>
  </si>
  <si>
    <t>072-437-9955</t>
  </si>
  <si>
    <t>072-437-9956</t>
  </si>
  <si>
    <t>fps-service@fuji-jutaku.co.jp</t>
  </si>
  <si>
    <t>http://www.fp9982.com/fps/</t>
  </si>
  <si>
    <t>代表取締役</t>
  </si>
  <si>
    <t>宮脇　宣綱</t>
  </si>
  <si>
    <t>みやわきのぶつな</t>
  </si>
  <si>
    <t>今井　光郎</t>
  </si>
  <si>
    <t>いまいみつお</t>
  </si>
  <si>
    <t>取締役</t>
  </si>
  <si>
    <t>松山　陽一</t>
  </si>
  <si>
    <t>まつやまよういち</t>
  </si>
  <si>
    <t>石本　賢一</t>
  </si>
  <si>
    <t>いしもとけんいち</t>
  </si>
  <si>
    <t>監査役</t>
  </si>
  <si>
    <t>川出　仁</t>
  </si>
  <si>
    <t>かわでひとし</t>
  </si>
  <si>
    <t>1.土地建物の管理、賃借、売買、仲介およびマンション管理業
2.土地建物の管理に関するコンサルティング
3.サービス付き高齢者向け住宅の運営、管理
4.建設工事及び附帯設備の設計、施工、監理
5.損害保険代理店業務、生命保険の募集に関する業務
6.全各号に附帯する一切の業務</t>
  </si>
  <si>
    <t>高齢者の居住安定確保に関する基本的な方針（平成21年厚生労働省・国土交通省告示第１号）及び兵庫県高齢者居住安定確保計画に従い適正に管理します。</t>
  </si>
  <si>
    <t>高齢者の居住の安定確保に関する基本的な方針（平成２１年厚生労働省・国土交通省告示第１号）に従い、適正に管理します。</t>
  </si>
  <si>
    <t>自ら管理</t>
  </si>
  <si>
    <t>高齢者の居住の安定確保に関する法律第5条第1項に規定するサービス付き高齢者向け住宅の登録</t>
  </si>
  <si>
    <t>571-0026</t>
  </si>
  <si>
    <t>大阪府門真市北島町</t>
  </si>
  <si>
    <t>26番9号</t>
  </si>
  <si>
    <t>地下鉄長堀鶴見緑地線　門真南駅から徒歩で16分</t>
  </si>
  <si>
    <t>072-396-9125</t>
  </si>
  <si>
    <t>072-396-9126</t>
  </si>
  <si>
    <t>http://www.fp9982.com/fps/property/detail.php?id=31470</t>
  </si>
  <si>
    <t>管理者</t>
  </si>
  <si>
    <t>永井　由惠</t>
  </si>
  <si>
    <t>大阪府(30)0001</t>
  </si>
  <si>
    <t>賃借権</t>
  </si>
  <si>
    <t>あり</t>
  </si>
  <si>
    <t>共同住宅</t>
  </si>
  <si>
    <t>耐火建築物</t>
  </si>
  <si>
    <t>木造</t>
  </si>
  <si>
    <t>適合している</t>
  </si>
  <si>
    <t>機械浴</t>
  </si>
  <si>
    <t>チェアー浴</t>
  </si>
  <si>
    <t>あり（車椅子対応）</t>
  </si>
  <si>
    <t>1階の事務室</t>
  </si>
  <si>
    <t>3分</t>
  </si>
  <si>
    <t>談話コーナー</t>
  </si>
  <si>
    <t>地域の高齢者がいつまでも安心・安全に、しあわせに暮ら
していただける『住まい』の提供を念頭に、入居者様には
満足、安心して頂けるサービスの提供、ご家族様には自分
の親を安心して預けられる住まいの提供を目的としていま
す。</t>
  </si>
  <si>
    <t>専任スタッフが常駐し、24時間、状況把握・生活相談サービ
スの提供はもちろん、緊急時の対応も致します。</t>
  </si>
  <si>
    <t>委託</t>
  </si>
  <si>
    <t>介護福祉士</t>
  </si>
  <si>
    <t>介護支援専門員</t>
  </si>
  <si>
    <t>養成研修修了者</t>
  </si>
  <si>
    <t>看護師</t>
  </si>
  <si>
    <t>その他職員(資格無し)</t>
  </si>
  <si>
    <t>1．状況把握サービス
24時間スタッフが常駐し、食事等の機会を利用して、毎日
1回以上は安否確認を行う。
2．生活相談サービス
日常の心配事や悩み（健康、趣味、人間関係等）についてス
タッフが相談に応じ、専門的な相談については専門機関や専
門家を紹介しサポートする。</t>
  </si>
  <si>
    <t>協力医療機関協定書に基づく</t>
  </si>
  <si>
    <t>※別添２（有料老人ホーム・サービス付き高齢者向け住宅が提供するサービスの一覧表）</t>
  </si>
  <si>
    <t>①虐待防止に関する責任者は、管理者です。
②従業者に対し、虐待防止研修を実施している。
③入居者及び家族等に苦情解決体制を整備している。
④職員会議で、定期的に虐待防止の為の啓発・周知等を行っ
ている。
⑤職員から虐待を受けたと思われる入居者を発見した場合は
、速やかに市町村に通報する。</t>
  </si>
  <si>
    <t>①ご家族への説明及び概ね1ヶ月の期間を定めた同意書の徴
取、身体拘束を行う理由の記録
②経過観察及び記録
③1ヶ月に1回、身体拘束廃止委員会を開き、三原則（切迫
性・非代替性・一時性）に照らし、入居者の状態及び改善取
組等について検討。
④身体拘束を継続する場合、再度、家族へ説明し、同意書を
徴取（①～③の手順）</t>
  </si>
  <si>
    <t>要介護</t>
  </si>
  <si>
    <t>【入居資格】
次の①または②に該当する者
①単身高齢者世帯
②高齢者＋同居人
〔配偶者/60歳以上の親族/要介護・要支援認定を受けている60歳未満親族/
特別な理由により同居される必要があると知事が認める者〕
（「高齢者」とは、60歳以上の者または要介護認定若しくは要支援認定を
受けているものをいう。）</t>
  </si>
  <si>
    <t>賃貸人もしくは入居者の義務違反</t>
  </si>
  <si>
    <t>賃貸借契約書第12条に記載</t>
  </si>
  <si>
    <t>相当な期間</t>
  </si>
  <si>
    <t>1ヶ月</t>
  </si>
  <si>
    <t>空室がある場合：1泊 5,000円(税別)、食事別途 1,500円/3食(税別)</t>
  </si>
  <si>
    <t>救急車の手配</t>
  </si>
  <si>
    <t>医療法人健智会　しみずファミリークリニック</t>
  </si>
  <si>
    <t>大阪府守口市藤田町5丁目</t>
  </si>
  <si>
    <t>8番5号</t>
  </si>
  <si>
    <t>内科、外科、アレルギー科</t>
  </si>
  <si>
    <t>その他</t>
  </si>
  <si>
    <t>通常並びに緊急時の医療行為</t>
  </si>
  <si>
    <t>医療法人正幸会　正幸会病院</t>
  </si>
  <si>
    <t>大阪府門真市中町</t>
  </si>
  <si>
    <t>11番54号</t>
  </si>
  <si>
    <t>内科、消化器内科、呼吸器内科、循環器内科、放射線科</t>
  </si>
  <si>
    <t>医療法人愛泉会　愛泉会病院</t>
  </si>
  <si>
    <t>大阪府守口市八雲中町2丁目</t>
  </si>
  <si>
    <t>4番26号</t>
  </si>
  <si>
    <t>消化器内科、呼吸器内科、内科、整形外科、外科、皮膚科、リハビリテーション科、放射線科</t>
  </si>
  <si>
    <t>医療法人亀寿会</t>
  </si>
  <si>
    <t>大阪府枚方市西禁野2丁目</t>
  </si>
  <si>
    <t>2番28号 第一黒川ビル1階</t>
  </si>
  <si>
    <t>内科、精神科</t>
  </si>
  <si>
    <t>診察および健康相談、健康診断</t>
  </si>
  <si>
    <t/>
  </si>
  <si>
    <t>医療法人靖正会　萱島駅前歯科クリニック</t>
  </si>
  <si>
    <t>大阪府寝屋川市萱島本町</t>
  </si>
  <si>
    <t>20番8号</t>
  </si>
  <si>
    <t>歯科</t>
  </si>
  <si>
    <t>【食事】自社調理
【食材購入】グローバルキッチン株式会社
【福祉用具】晴ればれ
【薬局】カメイ薬局</t>
  </si>
  <si>
    <t>介護福祉士、介護支援専門員、初任者研修修了者</t>
  </si>
  <si>
    <t>生活相談員1名</t>
  </si>
  <si>
    <t>管理者1名、介護職員13名</t>
  </si>
  <si>
    <t>生活相談員13名</t>
  </si>
  <si>
    <t>初任者研修の修了者</t>
  </si>
  <si>
    <t>建物賃貸借方式</t>
  </si>
  <si>
    <t>月払い方式</t>
  </si>
  <si>
    <t>賃貸借契約書第25条に記載</t>
  </si>
  <si>
    <t>（家賃）
賃貸借契約書第4条第3項に記載
（共益費）
賃貸借契約書第5条第4項に記載
（状況把握・生活相談サービス費）
賃貸借契約書第7条第5項に記載</t>
  </si>
  <si>
    <t>同上</t>
  </si>
  <si>
    <t>近隣住宅の家賃の額と均衡を失しないように算定した。</t>
  </si>
  <si>
    <t>賃貸借契約書第6条第4項に記載</t>
  </si>
  <si>
    <t>全ての料金において、なし</t>
  </si>
  <si>
    <t>1日3食を提供する為の費用</t>
  </si>
  <si>
    <t>賃貸借契約書第5条に記載</t>
  </si>
  <si>
    <t>｢4.サービス内容｣の状況把握･生活相談サービスの提供内容に記載</t>
  </si>
  <si>
    <t>電気代</t>
  </si>
  <si>
    <t>実費</t>
  </si>
  <si>
    <t>別添2</t>
  </si>
  <si>
    <t>《単身》
【家賃】39,000円（-）
【共益費】10,800円（10,000円）
【状況把握・生活相談サービス費】10,800円（10,000円）
【食費】42,120円（39,000円）/朝324円（300円）昼540円（500円）夕540円（500円）</t>
  </si>
  <si>
    <t>当月分を</t>
  </si>
  <si>
    <t>翌月</t>
  </si>
  <si>
    <t>日に</t>
  </si>
  <si>
    <t>口座自動振替</t>
  </si>
  <si>
    <t>入居資格を満たす者</t>
  </si>
  <si>
    <t>102,103,105,202,203,
205,206,207,208,210,
211,212,213,302,303,
305,306,307,308,310,
311,312,313</t>
  </si>
  <si>
    <t>一般居室個室</t>
  </si>
  <si>
    <t>1人部屋</t>
  </si>
  <si>
    <t>1R</t>
  </si>
  <si>
    <t>一般居室相部屋（夫婦・親族）</t>
  </si>
  <si>
    <t>2人部屋</t>
  </si>
  <si>
    <t>AIG損害保険株式会社</t>
  </si>
  <si>
    <t>施設所有（管理）者賠償責任保険、昇降機賠償責任保険</t>
  </si>
  <si>
    <t>施設内で提供している介護保険外サービ
スについては、株式会社ゆいグループが
あいおいニッセイ同和損害保険の介護保
険社会福祉事業者総合保険に加入</t>
  </si>
  <si>
    <t>事故対応マニュアルに基づき、速やかに対応します。</t>
  </si>
  <si>
    <t>意見箱</t>
  </si>
  <si>
    <t>随時</t>
  </si>
  <si>
    <t>フジ・アメニティサービス株式会社</t>
  </si>
  <si>
    <t>9：30～17：30</t>
  </si>
  <si>
    <t>－</t>
  </si>
  <si>
    <t>土日祝祭日</t>
  </si>
  <si>
    <t>24時間セーフティダイヤル</t>
  </si>
  <si>
    <t>0120-737-024</t>
  </si>
  <si>
    <t>17：30～9：30</t>
  </si>
  <si>
    <t>0：00～24：00</t>
  </si>
  <si>
    <t>門真市保健福祉部高齢福祉課</t>
  </si>
  <si>
    <t>06-6902-6176</t>
  </si>
  <si>
    <t>06-6780-5201</t>
  </si>
  <si>
    <t>9：00～17：30</t>
  </si>
  <si>
    <t>土日祝祭日、年末年始</t>
  </si>
  <si>
    <t>大阪府住宅まちづくり部都市居住課安心居住支援グループ</t>
  </si>
  <si>
    <t>06-6210-9707</t>
  </si>
  <si>
    <t>06-6210-9712</t>
  </si>
  <si>
    <t>9：00～18：00</t>
  </si>
  <si>
    <t>入居希望者に公開</t>
  </si>
  <si>
    <t>所管行政庁有料老人ホーム設置運営指導指針の適用外のため公開しない</t>
  </si>
  <si>
    <t>入居者、家族、フジ・アメニティサービス株式
会社職員、株式会社ゆいグループ職員</t>
  </si>
  <si>
    <t>フジ・アメニティサービス株式会社が管理するサービス付き高齢者向け住宅</t>
  </si>
  <si>
    <t>・入居者の名簿及びサービスの帳簿における個人情報に関する取り扱いに
ついては、個人情報の保護に関する法律及び同法に基づく「医療・介護関
係事業者における個人情報の適切な取扱いのためのガイドライン」並びに
、大阪府個人情報保護条例及び市町村の個人情報の保護に関する定めを遵
守する。
・事業者及び職員は、サービス提供をするうえで知りえた入居者及び家族
等の秘密を正当な理由なく、第三者に漏らしません。また、サービス提供
契約完了後においても、上記の秘密を保持する。
・事業者は、職員の退職後も上記の秘密を保持する雇用契約とする。
・事業者は、サービス担当者会議等において入居者及び家族の個人情報を
利用する場合は、あらかじめ文書にて入居者及び家族等の同意を得る。</t>
  </si>
  <si>
    <t>・事故・災害及び急病・負傷が発生した場合は、入居者の家族等及び関係
機関へ迅速に連絡を行い適切に対応する。（緊急時マニュアル作成済）
例）
・病気、発熱（37度以上）、事故（骨折・縫合等）が発生した場合、連絡
先（入居者が指定した者：家族・後見人）及びどのレベルで連絡するのか
を確認する。
・連絡が取れない場合の連絡先及び対応についても確認する。
・関係行政庁へ報告が必要な事故報告は速やかに報告する。
・賠償すべき問題が発生した場合、速やかに対応する。</t>
  </si>
  <si>
    <t>適合</t>
  </si>
  <si>
    <t>重要事項説明書</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</si>
</sst>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0_);[Red]\(#,##0.00\)"/>
    <numFmt numFmtId="204" formatCode="0.00_ "/>
    <numFmt numFmtId="205" formatCode="#,##0.00_ "/>
    <numFmt numFmtId="206" formatCode="0&quot;㎡&quot;"/>
    <numFmt numFmtId="207" formatCode="0&quot;室&quot;"/>
    <numFmt numFmtId="208" formatCode="&quot;〒&quot;@"/>
    <numFmt numFmtId="209" formatCode="&quot;要&quot;&quot;介&quot;&quot;護&quot;0.00"/>
    <numFmt numFmtId="210" formatCode="#,##0&quot;円&quot;\(\2&quot;名&quot;\)"/>
    <numFmt numFmtId="211" formatCode="0.00&quot;㎡&quot;\ "/>
    <numFmt numFmtId="212" formatCode="0.00&quot;㎡&quot;"/>
    <numFmt numFmtId="213" formatCode="0.0"/>
    <numFmt numFmtId="214" formatCode="0_ "/>
    <numFmt numFmtId="215" formatCode="#0.00###&quot;㎡&quot;"/>
  </numFmts>
  <fonts count="60">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2"/>
      <name val="ＭＳ Ｐゴシック"/>
      <family val="3"/>
    </font>
    <font>
      <b/>
      <sz val="12"/>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color indexed="8"/>
      <name val="ＭＳ Ｐゴシック"/>
      <family val="3"/>
    </font>
    <font>
      <u val="single"/>
      <sz val="11"/>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style="thin"/>
      <right style="thin"/>
      <top style="thin"/>
      <bottom style="medium"/>
    </border>
    <border>
      <left>
        <color indexed="63"/>
      </left>
      <right style="medium"/>
      <top style="thin"/>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medium"/>
      <top>
        <color indexed="63"/>
      </top>
      <bottom>
        <color indexed="63"/>
      </bottom>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dashed"/>
    </border>
    <border>
      <left style="thin"/>
      <right>
        <color indexed="63"/>
      </right>
      <top style="dashed"/>
      <bottom style="dashed"/>
    </border>
    <border>
      <left style="thin"/>
      <right>
        <color indexed="63"/>
      </right>
      <top style="dashed"/>
      <bottom style="medium"/>
    </border>
    <border>
      <left style="medium"/>
      <right>
        <color indexed="63"/>
      </right>
      <top style="medium"/>
      <bottom style="thin"/>
    </border>
    <border>
      <left style="thin"/>
      <right style="thin"/>
      <top style="thin"/>
      <bottom style="dashed"/>
    </border>
    <border>
      <left style="thin"/>
      <right style="thin"/>
      <top style="dashed"/>
      <bottom style="dashed"/>
    </border>
    <border>
      <left style="thin"/>
      <right style="thin"/>
      <top style="dashed"/>
      <bottom style="medium"/>
    </border>
    <border>
      <left style="thin"/>
      <right>
        <color indexed="63"/>
      </right>
      <top style="medium"/>
      <bottom style="thin"/>
    </border>
    <border>
      <left style="thin"/>
      <right>
        <color indexed="63"/>
      </right>
      <top style="medium"/>
      <bottom style="medium"/>
    </border>
    <border>
      <left style="thin"/>
      <right>
        <color indexed="63"/>
      </right>
      <top style="thin"/>
      <bottom>
        <color indexed="63"/>
      </bottom>
    </border>
    <border>
      <left style="thin"/>
      <right style="thin"/>
      <top style="hair"/>
      <bottom style="hair"/>
    </border>
    <border>
      <left style="thin"/>
      <right style="thin"/>
      <top style="thin"/>
      <bottom style="hair"/>
    </border>
    <border>
      <left style="thin"/>
      <right style="thin"/>
      <top style="hair"/>
      <bottom style="thin"/>
    </border>
    <border>
      <left style="thin"/>
      <right style="medium"/>
      <top style="medium"/>
      <bottom style="thin"/>
    </border>
    <border>
      <left style="medium"/>
      <right>
        <color indexed="63"/>
      </right>
      <top style="thin"/>
      <bottom>
        <color indexed="63"/>
      </bottom>
    </border>
    <border>
      <left style="thin"/>
      <right style="medium"/>
      <top>
        <color indexed="63"/>
      </top>
      <bottom style="thin"/>
    </border>
    <border>
      <left style="thin"/>
      <right style="thin"/>
      <top>
        <color indexed="63"/>
      </top>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medium"/>
      <right>
        <color indexed="63"/>
      </right>
      <top style="thin"/>
      <bottom style="medium"/>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6"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1068">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3" fillId="28" borderId="12"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9" applyFont="1" applyAlignment="1">
      <alignment vertical="center"/>
    </xf>
    <xf numFmtId="49" fontId="3" fillId="28" borderId="13" xfId="0" applyNumberFormat="1" applyFont="1" applyFill="1" applyBorder="1" applyAlignment="1">
      <alignment horizontal="left" vertical="center"/>
    </xf>
    <xf numFmtId="49" fontId="3" fillId="28" borderId="14" xfId="0" applyNumberFormat="1" applyFont="1" applyFill="1" applyBorder="1" applyAlignment="1">
      <alignment horizontal="left" vertical="center"/>
    </xf>
    <xf numFmtId="49" fontId="0" fillId="0" borderId="0" xfId="0" applyNumberFormat="1" applyFont="1" applyAlignment="1">
      <alignment horizontal="left" vertical="top" wrapText="1"/>
    </xf>
    <xf numFmtId="0" fontId="6" fillId="0" borderId="11" xfId="0" applyFont="1" applyFill="1" applyBorder="1" applyAlignment="1">
      <alignment vertical="center"/>
    </xf>
    <xf numFmtId="0" fontId="3"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3" fillId="0" borderId="15" xfId="0" applyFont="1" applyFill="1" applyBorder="1" applyAlignment="1">
      <alignment horizontal="left" vertical="center"/>
    </xf>
    <xf numFmtId="0" fontId="3" fillId="0" borderId="17" xfId="0" applyFont="1" applyFill="1" applyBorder="1" applyAlignment="1">
      <alignment horizontal="left" vertical="center"/>
    </xf>
    <xf numFmtId="0" fontId="3" fillId="28" borderId="18" xfId="0" applyFont="1" applyFill="1" applyBorder="1" applyAlignment="1">
      <alignment horizontal="left" vertical="center" wrapText="1"/>
    </xf>
    <xf numFmtId="0" fontId="3" fillId="28" borderId="19" xfId="0" applyFont="1" applyFill="1" applyBorder="1" applyAlignment="1">
      <alignment horizontal="left" vertical="center"/>
    </xf>
    <xf numFmtId="49" fontId="3" fillId="28" borderId="19" xfId="0" applyNumberFormat="1"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19" xfId="0" applyFont="1" applyFill="1" applyBorder="1" applyAlignment="1">
      <alignment horizontal="left" vertical="center" wrapText="1"/>
    </xf>
    <xf numFmtId="0" fontId="3" fillId="28" borderId="21" xfId="0" applyFont="1" applyFill="1" applyBorder="1" applyAlignment="1">
      <alignment horizontal="left" vertical="center"/>
    </xf>
    <xf numFmtId="49"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9" fillId="0" borderId="0" xfId="0" applyFont="1" applyAlignment="1">
      <alignment horizontal="center" vertical="center"/>
    </xf>
    <xf numFmtId="0" fontId="3" fillId="0" borderId="0" xfId="0" applyFont="1" applyBorder="1" applyAlignment="1">
      <alignment vertical="center"/>
    </xf>
    <xf numFmtId="0" fontId="10" fillId="0" borderId="0" xfId="0" applyFont="1" applyAlignment="1">
      <alignment horizontal="center" vertical="center"/>
    </xf>
    <xf numFmtId="0" fontId="9" fillId="0" borderId="0" xfId="0" applyFont="1" applyFill="1" applyAlignment="1">
      <alignment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3" fillId="0" borderId="22" xfId="0" applyFont="1" applyBorder="1" applyAlignment="1">
      <alignment vertical="center" wrapText="1"/>
    </xf>
    <xf numFmtId="0" fontId="3" fillId="0" borderId="22"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2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4" fillId="28" borderId="26"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4" fillId="28" borderId="19" xfId="0" applyFont="1" applyFill="1" applyBorder="1" applyAlignment="1">
      <alignment horizontal="left" vertical="center"/>
    </xf>
    <xf numFmtId="0" fontId="8" fillId="28" borderId="19" xfId="0" applyFont="1" applyFill="1" applyBorder="1" applyAlignment="1">
      <alignment horizontal="left" vertical="center"/>
    </xf>
    <xf numFmtId="0" fontId="8" fillId="0" borderId="17" xfId="0" applyFont="1" applyFill="1" applyBorder="1" applyAlignment="1">
      <alignment horizontal="left" vertical="center"/>
    </xf>
    <xf numFmtId="0" fontId="3" fillId="0" borderId="15" xfId="0" applyFont="1" applyFill="1" applyBorder="1" applyAlignment="1">
      <alignment vertical="center"/>
    </xf>
    <xf numFmtId="0" fontId="8" fillId="28" borderId="15" xfId="0" applyFont="1" applyFill="1" applyBorder="1" applyAlignment="1">
      <alignment vertical="center"/>
    </xf>
    <xf numFmtId="0" fontId="8" fillId="28" borderId="15" xfId="0" applyFont="1" applyFill="1" applyBorder="1" applyAlignment="1">
      <alignment horizontal="left" vertical="center"/>
    </xf>
    <xf numFmtId="0" fontId="8" fillId="0" borderId="15" xfId="0" applyFont="1" applyFill="1" applyBorder="1" applyAlignment="1">
      <alignment horizontal="left" vertical="center"/>
    </xf>
    <xf numFmtId="182" fontId="3" fillId="0" borderId="17" xfId="0" applyNumberFormat="1" applyFont="1" applyFill="1" applyBorder="1" applyAlignment="1">
      <alignment vertical="center"/>
    </xf>
    <xf numFmtId="0" fontId="4" fillId="28" borderId="21" xfId="0" applyFont="1" applyFill="1" applyBorder="1" applyAlignment="1">
      <alignment horizontal="left" vertical="center"/>
    </xf>
    <xf numFmtId="0" fontId="3" fillId="0" borderId="15" xfId="0" applyFont="1" applyBorder="1" applyAlignment="1">
      <alignment vertical="center"/>
    </xf>
    <xf numFmtId="0" fontId="3" fillId="0" borderId="17" xfId="0" applyFont="1" applyFill="1" applyBorder="1" applyAlignment="1">
      <alignment vertical="center"/>
    </xf>
    <xf numFmtId="0" fontId="3" fillId="28" borderId="29" xfId="0" applyFont="1" applyFill="1" applyBorder="1" applyAlignment="1">
      <alignment horizontal="center" vertical="center"/>
    </xf>
    <xf numFmtId="0" fontId="3" fillId="28" borderId="29" xfId="0" applyFont="1" applyFill="1" applyBorder="1" applyAlignment="1">
      <alignment horizontal="center" vertical="center" wrapText="1"/>
    </xf>
    <xf numFmtId="0" fontId="7" fillId="28" borderId="20" xfId="0" applyFont="1" applyFill="1" applyBorder="1" applyAlignment="1">
      <alignment vertical="center" wrapText="1"/>
    </xf>
    <xf numFmtId="49" fontId="7" fillId="0" borderId="0" xfId="0" applyNumberFormat="1" applyFont="1" applyAlignment="1">
      <alignment vertical="center"/>
    </xf>
    <xf numFmtId="0" fontId="3" fillId="33" borderId="19" xfId="0" applyFont="1" applyFill="1" applyBorder="1" applyAlignment="1">
      <alignment horizontal="center"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26" xfId="0" applyFont="1" applyFill="1" applyBorder="1" applyAlignment="1">
      <alignment horizontal="left" vertical="center"/>
    </xf>
    <xf numFmtId="0" fontId="3" fillId="33" borderId="30" xfId="0" applyFont="1" applyFill="1" applyBorder="1" applyAlignment="1">
      <alignment vertical="center" wrapText="1"/>
    </xf>
    <xf numFmtId="0" fontId="3" fillId="0" borderId="21" xfId="0" applyFont="1" applyFill="1" applyBorder="1" applyAlignment="1">
      <alignment vertical="center"/>
    </xf>
    <xf numFmtId="0" fontId="3" fillId="33" borderId="15" xfId="0" applyFont="1" applyFill="1" applyBorder="1" applyAlignment="1">
      <alignment vertical="center" wrapText="1"/>
    </xf>
    <xf numFmtId="0" fontId="8" fillId="28" borderId="19" xfId="0" applyFont="1" applyFill="1" applyBorder="1" applyAlignment="1">
      <alignment horizontal="left" vertical="center" wrapText="1"/>
    </xf>
    <xf numFmtId="0" fontId="3" fillId="28" borderId="29" xfId="0" applyFont="1" applyFill="1" applyBorder="1" applyAlignment="1">
      <alignment horizontal="left" vertical="center"/>
    </xf>
    <xf numFmtId="0" fontId="3" fillId="28" borderId="15" xfId="0" applyFont="1" applyFill="1" applyBorder="1" applyAlignment="1">
      <alignment vertical="center"/>
    </xf>
    <xf numFmtId="0" fontId="3" fillId="0" borderId="27" xfId="0" applyFont="1" applyFill="1" applyBorder="1" applyAlignment="1">
      <alignment vertical="center"/>
    </xf>
    <xf numFmtId="0" fontId="3" fillId="0" borderId="22" xfId="0" applyFont="1" applyFill="1" applyBorder="1" applyAlignment="1">
      <alignment vertical="center"/>
    </xf>
    <xf numFmtId="0" fontId="3" fillId="28" borderId="27" xfId="0" applyFont="1" applyFill="1" applyBorder="1" applyAlignment="1">
      <alignment horizontal="left" vertical="center"/>
    </xf>
    <xf numFmtId="0" fontId="3" fillId="0" borderId="22" xfId="0" applyFont="1" applyFill="1" applyBorder="1" applyAlignment="1">
      <alignment horizontal="left" vertical="center"/>
    </xf>
    <xf numFmtId="0" fontId="3" fillId="0" borderId="0" xfId="0" applyFont="1" applyAlignment="1">
      <alignment horizontal="left" vertical="center"/>
    </xf>
    <xf numFmtId="0" fontId="3" fillId="28" borderId="18" xfId="0" applyFont="1" applyFill="1" applyBorder="1" applyAlignment="1">
      <alignment horizontal="left" vertical="center"/>
    </xf>
    <xf numFmtId="0" fontId="8" fillId="0" borderId="15" xfId="0" applyFont="1" applyFill="1" applyBorder="1" applyAlignment="1">
      <alignment vertical="center"/>
    </xf>
    <xf numFmtId="0" fontId="3" fillId="28" borderId="30" xfId="0" applyFont="1" applyFill="1" applyBorder="1" applyAlignment="1">
      <alignment horizontal="left" vertical="center"/>
    </xf>
    <xf numFmtId="0" fontId="3" fillId="0" borderId="21" xfId="0" applyFont="1" applyFill="1" applyBorder="1" applyAlignment="1">
      <alignment horizontal="left" vertical="center"/>
    </xf>
    <xf numFmtId="0" fontId="3" fillId="28" borderId="26" xfId="0" applyFont="1" applyFill="1" applyBorder="1" applyAlignment="1">
      <alignment horizontal="lef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19" xfId="0" applyFont="1" applyFill="1" applyBorder="1" applyAlignment="1">
      <alignment vertical="center"/>
    </xf>
    <xf numFmtId="49" fontId="3" fillId="28" borderId="13" xfId="0" applyNumberFormat="1" applyFont="1" applyFill="1" applyBorder="1" applyAlignment="1">
      <alignment vertical="center"/>
    </xf>
    <xf numFmtId="0" fontId="3" fillId="28" borderId="33" xfId="0" applyFont="1" applyFill="1" applyBorder="1" applyAlignment="1">
      <alignment vertical="center"/>
    </xf>
    <xf numFmtId="0" fontId="3" fillId="0" borderId="34" xfId="0" applyFont="1" applyFill="1" applyBorder="1" applyAlignment="1">
      <alignment vertical="center"/>
    </xf>
    <xf numFmtId="0" fontId="4" fillId="0" borderId="27" xfId="0" applyFont="1" applyFill="1" applyBorder="1" applyAlignment="1">
      <alignment horizontal="lef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3" fillId="0" borderId="35" xfId="0" applyFont="1" applyFill="1" applyBorder="1" applyAlignment="1">
      <alignment vertical="center"/>
    </xf>
    <xf numFmtId="0" fontId="3" fillId="0" borderId="36" xfId="0" applyFont="1" applyBorder="1" applyAlignment="1">
      <alignment vertical="center"/>
    </xf>
    <xf numFmtId="0" fontId="3" fillId="0" borderId="37" xfId="0" applyFont="1" applyFill="1" applyBorder="1" applyAlignment="1">
      <alignment vertical="center"/>
    </xf>
    <xf numFmtId="0" fontId="8" fillId="28" borderId="30" xfId="0" applyFont="1" applyFill="1" applyBorder="1" applyAlignment="1">
      <alignment vertical="center"/>
    </xf>
    <xf numFmtId="0" fontId="3" fillId="0" borderId="22" xfId="0" applyFont="1" applyFill="1" applyBorder="1" applyAlignment="1">
      <alignment vertical="center"/>
    </xf>
    <xf numFmtId="0" fontId="8" fillId="28" borderId="38"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36" xfId="0" applyFont="1" applyFill="1" applyBorder="1" applyAlignment="1">
      <alignment vertical="center"/>
    </xf>
    <xf numFmtId="0" fontId="8" fillId="28" borderId="30" xfId="0" applyFont="1" applyFill="1" applyBorder="1" applyAlignment="1">
      <alignment horizontal="left" vertical="center"/>
    </xf>
    <xf numFmtId="0" fontId="3" fillId="28" borderId="12" xfId="0" applyFont="1" applyFill="1" applyBorder="1" applyAlignment="1">
      <alignment horizontal="left" vertical="center"/>
    </xf>
    <xf numFmtId="0" fontId="0" fillId="0" borderId="0" xfId="0" applyFont="1" applyFill="1" applyBorder="1" applyAlignment="1">
      <alignment vertical="center"/>
    </xf>
    <xf numFmtId="0" fontId="3" fillId="0" borderId="16" xfId="0" applyFont="1" applyFill="1" applyBorder="1" applyAlignment="1">
      <alignment horizontal="left" vertical="center"/>
    </xf>
    <xf numFmtId="0" fontId="3" fillId="0" borderId="39"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3" fillId="0" borderId="28" xfId="0" applyFont="1" applyFill="1" applyBorder="1" applyAlignment="1">
      <alignment vertical="center"/>
    </xf>
    <xf numFmtId="0" fontId="3" fillId="0" borderId="40" xfId="0" applyFont="1" applyFill="1" applyBorder="1" applyAlignment="1">
      <alignment horizontal="left" vertical="center"/>
    </xf>
    <xf numFmtId="49" fontId="6" fillId="0" borderId="0" xfId="0" applyNumberFormat="1" applyFont="1" applyFill="1" applyBorder="1" applyAlignment="1">
      <alignment vertical="center"/>
    </xf>
    <xf numFmtId="0" fontId="6" fillId="0" borderId="0" xfId="0" applyFont="1" applyAlignment="1">
      <alignment vertical="center"/>
    </xf>
    <xf numFmtId="189" fontId="3" fillId="0" borderId="25" xfId="0" applyNumberFormat="1" applyFont="1" applyFill="1" applyBorder="1" applyAlignment="1">
      <alignment vertical="center"/>
    </xf>
    <xf numFmtId="189" fontId="3" fillId="0" borderId="17" xfId="0" applyNumberFormat="1" applyFont="1" applyFill="1" applyBorder="1" applyAlignment="1">
      <alignment vertical="center"/>
    </xf>
    <xf numFmtId="190" fontId="4" fillId="0" borderId="41" xfId="0" applyNumberFormat="1" applyFont="1" applyFill="1" applyBorder="1" applyAlignment="1">
      <alignment vertical="center"/>
    </xf>
    <xf numFmtId="189" fontId="3" fillId="0" borderId="42"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0" borderId="43" xfId="0" applyFont="1" applyFill="1" applyBorder="1" applyAlignment="1">
      <alignment vertical="center"/>
    </xf>
    <xf numFmtId="0" fontId="3" fillId="0" borderId="10" xfId="0" applyFont="1" applyFill="1" applyBorder="1" applyAlignment="1">
      <alignment vertical="center"/>
    </xf>
    <xf numFmtId="0" fontId="3" fillId="0" borderId="44" xfId="0" applyFont="1" applyFill="1" applyBorder="1" applyAlignment="1">
      <alignment vertical="center"/>
    </xf>
    <xf numFmtId="0" fontId="4" fillId="0" borderId="38" xfId="0" applyFont="1" applyFill="1" applyBorder="1" applyAlignment="1">
      <alignment horizontal="right" vertical="center"/>
    </xf>
    <xf numFmtId="0" fontId="3" fillId="0" borderId="25" xfId="0" applyFont="1" applyFill="1" applyBorder="1" applyAlignment="1">
      <alignment vertical="center"/>
    </xf>
    <xf numFmtId="0" fontId="0" fillId="34" borderId="0" xfId="0" applyFont="1" applyFill="1" applyAlignment="1">
      <alignment vertical="center"/>
    </xf>
    <xf numFmtId="0" fontId="6" fillId="0" borderId="0" xfId="0" applyFont="1" applyFill="1" applyAlignment="1">
      <alignment vertical="center"/>
    </xf>
    <xf numFmtId="0" fontId="9" fillId="0" borderId="11" xfId="0" applyFont="1" applyFill="1" applyBorder="1" applyAlignment="1">
      <alignment vertical="center"/>
    </xf>
    <xf numFmtId="0" fontId="0" fillId="0" borderId="11" xfId="0" applyFont="1" applyFill="1" applyBorder="1" applyAlignment="1">
      <alignment vertical="center"/>
    </xf>
    <xf numFmtId="49" fontId="0" fillId="34" borderId="0" xfId="0" applyNumberFormat="1" applyFont="1" applyFill="1" applyAlignment="1">
      <alignment vertical="center"/>
    </xf>
    <xf numFmtId="0" fontId="3" fillId="28" borderId="13" xfId="0" applyFont="1" applyFill="1" applyBorder="1" applyAlignment="1">
      <alignment vertical="top" wrapText="1"/>
    </xf>
    <xf numFmtId="0" fontId="3" fillId="28" borderId="45" xfId="0" applyFont="1" applyFill="1" applyBorder="1" applyAlignment="1">
      <alignment vertical="center"/>
    </xf>
    <xf numFmtId="0" fontId="3" fillId="35" borderId="0" xfId="0" applyFont="1" applyFill="1" applyBorder="1" applyAlignment="1">
      <alignment vertical="center"/>
    </xf>
    <xf numFmtId="0" fontId="3" fillId="31" borderId="0" xfId="0" applyFont="1" applyFill="1" applyBorder="1" applyAlignment="1">
      <alignment horizontal="left" vertical="center" wrapText="1"/>
    </xf>
    <xf numFmtId="0" fontId="3" fillId="28" borderId="13" xfId="0" applyFont="1" applyFill="1" applyBorder="1" applyAlignment="1">
      <alignment vertical="center"/>
    </xf>
    <xf numFmtId="0" fontId="3" fillId="28" borderId="46"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7" fillId="0" borderId="19" xfId="0" applyFont="1" applyFill="1" applyBorder="1" applyAlignment="1">
      <alignment horizontal="left" vertical="center"/>
    </xf>
    <xf numFmtId="0" fontId="3" fillId="0" borderId="0" xfId="0" applyFont="1" applyFill="1" applyAlignment="1">
      <alignment vertical="center" wrapText="1"/>
    </xf>
    <xf numFmtId="0" fontId="3" fillId="28" borderId="16" xfId="0" applyFont="1" applyFill="1" applyBorder="1" applyAlignment="1">
      <alignment horizontal="left" vertical="center" wrapText="1"/>
    </xf>
    <xf numFmtId="0" fontId="3" fillId="33" borderId="18" xfId="0" applyFont="1" applyFill="1" applyBorder="1" applyAlignment="1">
      <alignment horizontal="center" vertical="center"/>
    </xf>
    <xf numFmtId="0" fontId="3" fillId="33" borderId="47" xfId="0" applyFont="1" applyFill="1" applyBorder="1" applyAlignment="1">
      <alignment horizontal="center" vertical="center"/>
    </xf>
    <xf numFmtId="0" fontId="12" fillId="0" borderId="47" xfId="0" applyFont="1" applyFill="1" applyBorder="1" applyAlignment="1">
      <alignment horizontal="left" vertical="center"/>
    </xf>
    <xf numFmtId="0" fontId="3" fillId="0" borderId="48" xfId="0" applyFont="1" applyFill="1" applyBorder="1" applyAlignment="1">
      <alignment horizontal="left" vertical="center"/>
    </xf>
    <xf numFmtId="0" fontId="3" fillId="0" borderId="47" xfId="0" applyFont="1" applyFill="1" applyBorder="1" applyAlignment="1">
      <alignment horizontal="left" vertical="center"/>
    </xf>
    <xf numFmtId="0" fontId="3" fillId="33" borderId="16" xfId="0" applyFont="1" applyFill="1" applyBorder="1" applyAlignment="1">
      <alignment horizontal="center" vertical="center"/>
    </xf>
    <xf numFmtId="0" fontId="3" fillId="28" borderId="49" xfId="0" applyFont="1" applyFill="1" applyBorder="1" applyAlignment="1">
      <alignment vertical="top" wrapText="1"/>
    </xf>
    <xf numFmtId="0" fontId="0" fillId="28" borderId="50" xfId="0" applyFont="1" applyFill="1" applyBorder="1" applyAlignment="1">
      <alignment vertical="top" wrapText="1"/>
    </xf>
    <xf numFmtId="0" fontId="8" fillId="28" borderId="16" xfId="0" applyFont="1" applyFill="1" applyBorder="1" applyAlignment="1">
      <alignment horizontal="left" vertical="center" wrapText="1"/>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53" xfId="0" applyFont="1" applyFill="1" applyBorder="1" applyAlignment="1">
      <alignment horizontal="left" vertical="center"/>
    </xf>
    <xf numFmtId="0" fontId="4" fillId="0" borderId="53" xfId="0" applyFont="1" applyFill="1" applyBorder="1" applyAlignment="1">
      <alignment horizontal="left" vertical="center"/>
    </xf>
    <xf numFmtId="0" fontId="2" fillId="0" borderId="0" xfId="0" applyFont="1" applyBorder="1" applyAlignment="1">
      <alignment vertical="center"/>
    </xf>
    <xf numFmtId="0" fontId="3" fillId="33" borderId="19" xfId="0" applyFont="1" applyFill="1" applyBorder="1" applyAlignment="1">
      <alignment horizontal="left" vertical="center"/>
    </xf>
    <xf numFmtId="0" fontId="3" fillId="33" borderId="12" xfId="0" applyFont="1" applyFill="1" applyBorder="1" applyAlignment="1">
      <alignment horizontal="left" vertical="center"/>
    </xf>
    <xf numFmtId="49" fontId="3" fillId="28" borderId="10" xfId="0" applyNumberFormat="1" applyFont="1" applyFill="1" applyBorder="1" applyAlignment="1">
      <alignment vertical="center"/>
    </xf>
    <xf numFmtId="0" fontId="15" fillId="0" borderId="0" xfId="0" applyFont="1" applyAlignment="1">
      <alignment vertical="center"/>
    </xf>
    <xf numFmtId="49" fontId="3" fillId="0" borderId="54" xfId="0" applyNumberFormat="1" applyFont="1" applyFill="1" applyBorder="1" applyAlignment="1">
      <alignment vertical="center"/>
    </xf>
    <xf numFmtId="0" fontId="3" fillId="0" borderId="24" xfId="0" applyFont="1" applyFill="1" applyBorder="1" applyAlignment="1">
      <alignment vertical="center"/>
    </xf>
    <xf numFmtId="0" fontId="3" fillId="0" borderId="24" xfId="0" applyFont="1" applyFill="1" applyBorder="1" applyAlignment="1">
      <alignment horizontal="right" vertical="center"/>
    </xf>
    <xf numFmtId="0" fontId="3" fillId="28" borderId="47" xfId="0" applyFont="1" applyFill="1" applyBorder="1" applyAlignment="1">
      <alignment horizontal="center" vertical="center" wrapText="1"/>
    </xf>
    <xf numFmtId="0" fontId="3" fillId="28" borderId="48" xfId="0" applyFont="1" applyFill="1" applyBorder="1" applyAlignment="1">
      <alignment horizontal="center" vertical="center" wrapText="1"/>
    </xf>
    <xf numFmtId="0" fontId="3" fillId="28" borderId="55" xfId="0" applyFont="1" applyFill="1" applyBorder="1" applyAlignment="1">
      <alignment vertical="center" wrapText="1"/>
    </xf>
    <xf numFmtId="0" fontId="3" fillId="28" borderId="56" xfId="0" applyFont="1" applyFill="1" applyBorder="1" applyAlignment="1">
      <alignment vertical="center" wrapText="1"/>
    </xf>
    <xf numFmtId="0" fontId="3" fillId="28" borderId="57" xfId="0" applyFont="1" applyFill="1" applyBorder="1" applyAlignment="1">
      <alignment vertical="center" wrapText="1"/>
    </xf>
    <xf numFmtId="0" fontId="10" fillId="0" borderId="11" xfId="0" applyFont="1" applyBorder="1" applyAlignment="1">
      <alignment vertical="center"/>
    </xf>
    <xf numFmtId="0" fontId="3" fillId="33" borderId="58"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1" xfId="0" applyFont="1" applyFill="1" applyBorder="1" applyAlignment="1">
      <alignment horizontal="left" vertical="center"/>
    </xf>
    <xf numFmtId="0" fontId="4" fillId="0" borderId="30" xfId="0" applyFont="1" applyFill="1" applyBorder="1" applyAlignment="1">
      <alignment horizontal="right" vertical="center"/>
    </xf>
    <xf numFmtId="0" fontId="4" fillId="0" borderId="15" xfId="0" applyFont="1" applyFill="1" applyBorder="1" applyAlignment="1">
      <alignment horizontal="right" vertical="center"/>
    </xf>
    <xf numFmtId="0" fontId="41" fillId="0" borderId="0" xfId="63" applyFont="1">
      <alignment vertical="center"/>
      <protection/>
    </xf>
    <xf numFmtId="0" fontId="0" fillId="0" borderId="0" xfId="62">
      <alignment vertical="center"/>
      <protection/>
    </xf>
    <xf numFmtId="0" fontId="8" fillId="33" borderId="58" xfId="0" applyFont="1" applyFill="1" applyBorder="1" applyAlignment="1">
      <alignment horizontal="left" vertical="center"/>
    </xf>
    <xf numFmtId="0" fontId="8" fillId="33" borderId="19" xfId="0" applyFont="1" applyFill="1" applyBorder="1" applyAlignment="1">
      <alignment horizontal="left" vertical="center"/>
    </xf>
    <xf numFmtId="0" fontId="4" fillId="0" borderId="27" xfId="0" applyFont="1" applyFill="1" applyBorder="1" applyAlignment="1">
      <alignment horizontal="right" vertical="center"/>
    </xf>
    <xf numFmtId="0" fontId="3" fillId="0" borderId="30" xfId="0" applyNumberFormat="1" applyFont="1" applyFill="1" applyBorder="1" applyAlignment="1">
      <alignment horizontal="right" vertical="center"/>
    </xf>
    <xf numFmtId="0" fontId="3" fillId="0" borderId="15" xfId="0" applyNumberFormat="1" applyFont="1" applyFill="1" applyBorder="1" applyAlignment="1">
      <alignment horizontal="right" vertical="center"/>
    </xf>
    <xf numFmtId="0" fontId="7" fillId="33" borderId="21" xfId="0" applyFont="1" applyFill="1" applyBorder="1" applyAlignment="1">
      <alignment horizontal="left" vertical="center" wrapText="1"/>
    </xf>
    <xf numFmtId="0" fontId="3" fillId="0" borderId="20" xfId="0" applyFont="1" applyFill="1" applyBorder="1" applyAlignment="1">
      <alignment vertical="center"/>
    </xf>
    <xf numFmtId="0" fontId="3" fillId="0" borderId="17" xfId="0" applyFont="1" applyFill="1" applyBorder="1" applyAlignment="1">
      <alignment vertical="center" wrapText="1"/>
    </xf>
    <xf numFmtId="0" fontId="3" fillId="33" borderId="17" xfId="0" applyFont="1" applyFill="1" applyBorder="1" applyAlignment="1">
      <alignment horizontal="left" vertical="center"/>
    </xf>
    <xf numFmtId="184" fontId="4" fillId="0" borderId="17" xfId="0" applyNumberFormat="1" applyFont="1" applyFill="1" applyBorder="1" applyAlignment="1">
      <alignment horizontal="left" vertical="center"/>
    </xf>
    <xf numFmtId="0" fontId="3" fillId="33" borderId="30" xfId="0" applyFont="1" applyFill="1" applyBorder="1" applyAlignment="1">
      <alignment vertical="center"/>
    </xf>
    <xf numFmtId="0" fontId="3" fillId="33" borderId="21"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40" xfId="0" applyFont="1" applyFill="1" applyBorder="1" applyAlignment="1">
      <alignment vertical="center"/>
    </xf>
    <xf numFmtId="0" fontId="3" fillId="33" borderId="19" xfId="0" applyFont="1" applyFill="1" applyBorder="1" applyAlignment="1">
      <alignment vertical="center"/>
    </xf>
    <xf numFmtId="190" fontId="4" fillId="0" borderId="59" xfId="0" applyNumberFormat="1" applyFont="1" applyFill="1" applyBorder="1" applyAlignment="1">
      <alignment vertical="center"/>
    </xf>
    <xf numFmtId="0" fontId="3" fillId="0" borderId="20" xfId="0" applyNumberFormat="1" applyFont="1" applyBorder="1" applyAlignment="1">
      <alignment horizontal="left" vertical="center"/>
    </xf>
    <xf numFmtId="0" fontId="3" fillId="0" borderId="39" xfId="0" applyNumberFormat="1" applyFont="1" applyBorder="1" applyAlignment="1">
      <alignment horizontal="left" vertical="center"/>
    </xf>
    <xf numFmtId="0" fontId="4" fillId="0" borderId="60" xfId="0" applyNumberFormat="1" applyFont="1" applyFill="1" applyBorder="1" applyAlignment="1">
      <alignment horizontal="center" vertical="center"/>
    </xf>
    <xf numFmtId="0" fontId="3" fillId="28" borderId="30" xfId="0" applyNumberFormat="1" applyFont="1" applyFill="1" applyBorder="1" applyAlignment="1">
      <alignment horizontal="left" vertical="center"/>
    </xf>
    <xf numFmtId="0" fontId="4" fillId="0" borderId="15" xfId="0" applyNumberFormat="1" applyFont="1" applyFill="1" applyBorder="1" applyAlignment="1">
      <alignment vertical="center"/>
    </xf>
    <xf numFmtId="0" fontId="4" fillId="0" borderId="15" xfId="0" applyNumberFormat="1" applyFont="1" applyBorder="1" applyAlignment="1">
      <alignment horizontal="center" vertical="center"/>
    </xf>
    <xf numFmtId="0" fontId="3" fillId="28" borderId="30" xfId="0" applyNumberFormat="1" applyFont="1" applyFill="1" applyBorder="1" applyAlignment="1">
      <alignment vertical="center"/>
    </xf>
    <xf numFmtId="0" fontId="3" fillId="28" borderId="21" xfId="0" applyNumberFormat="1" applyFont="1" applyFill="1" applyBorder="1" applyAlignment="1">
      <alignment vertical="center"/>
    </xf>
    <xf numFmtId="0" fontId="4" fillId="0" borderId="15" xfId="0" applyNumberFormat="1" applyFont="1" applyFill="1" applyBorder="1" applyAlignment="1">
      <alignment horizontal="center" vertical="center"/>
    </xf>
    <xf numFmtId="0" fontId="0" fillId="0" borderId="61" xfId="0" applyFont="1" applyFill="1" applyBorder="1" applyAlignment="1">
      <alignment/>
    </xf>
    <xf numFmtId="49" fontId="0" fillId="0" borderId="61" xfId="62" applyNumberFormat="1" applyFont="1" applyFill="1" applyBorder="1" applyAlignment="1">
      <alignment vertical="center"/>
      <protection/>
    </xf>
    <xf numFmtId="0" fontId="0" fillId="0" borderId="61" xfId="62" applyFont="1" applyFill="1" applyBorder="1" applyAlignment="1">
      <alignment horizontal="left"/>
      <protection/>
    </xf>
    <xf numFmtId="0" fontId="0" fillId="0" borderId="61" xfId="64" applyFont="1" applyFill="1" applyBorder="1">
      <alignment vertical="center"/>
      <protection/>
    </xf>
    <xf numFmtId="0" fontId="0" fillId="0" borderId="61" xfId="64" applyFont="1" applyFill="1" applyBorder="1">
      <alignment vertical="center"/>
      <protection/>
    </xf>
    <xf numFmtId="0" fontId="0" fillId="0" borderId="62" xfId="0" applyFont="1" applyFill="1" applyBorder="1" applyAlignment="1">
      <alignment/>
    </xf>
    <xf numFmtId="0" fontId="0" fillId="0" borderId="63" xfId="0" applyFont="1" applyFill="1" applyBorder="1" applyAlignment="1">
      <alignment/>
    </xf>
    <xf numFmtId="0" fontId="41" fillId="0" borderId="0" xfId="63" applyFont="1" applyFill="1">
      <alignment vertical="center"/>
      <protection/>
    </xf>
    <xf numFmtId="0" fontId="0" fillId="0" borderId="36" xfId="0" applyNumberFormat="1" applyFont="1" applyFill="1" applyBorder="1" applyAlignment="1">
      <alignment vertical="center"/>
    </xf>
    <xf numFmtId="0" fontId="0" fillId="0" borderId="37" xfId="0" applyNumberFormat="1" applyFont="1" applyFill="1" applyBorder="1" applyAlignment="1">
      <alignment vertical="center"/>
    </xf>
    <xf numFmtId="0" fontId="3" fillId="28" borderId="13" xfId="0" applyNumberFormat="1" applyFont="1" applyFill="1" applyBorder="1" applyAlignment="1">
      <alignment horizontal="left" vertical="center"/>
    </xf>
    <xf numFmtId="0" fontId="3" fillId="28" borderId="19" xfId="0" applyNumberFormat="1" applyFont="1" applyFill="1" applyBorder="1" applyAlignment="1">
      <alignment horizontal="left" vertical="center"/>
    </xf>
    <xf numFmtId="0" fontId="3" fillId="28" borderId="19" xfId="0" applyNumberFormat="1" applyFont="1" applyFill="1" applyBorder="1" applyAlignment="1">
      <alignment horizontal="left" vertical="center" wrapText="1"/>
    </xf>
    <xf numFmtId="0" fontId="4" fillId="0" borderId="19" xfId="0" applyNumberFormat="1" applyFont="1" applyFill="1" applyBorder="1" applyAlignment="1">
      <alignment horizontal="center" vertical="center" shrinkToFit="1"/>
    </xf>
    <xf numFmtId="0" fontId="4" fillId="0" borderId="20" xfId="0" applyNumberFormat="1" applyFont="1" applyFill="1" applyBorder="1" applyAlignment="1">
      <alignment horizontal="center" vertical="center" shrinkToFit="1"/>
    </xf>
    <xf numFmtId="0" fontId="3" fillId="33" borderId="38" xfId="0" applyNumberFormat="1" applyFont="1" applyFill="1" applyBorder="1" applyAlignment="1">
      <alignment vertical="center"/>
    </xf>
    <xf numFmtId="0" fontId="0" fillId="0" borderId="24" xfId="0" applyNumberFormat="1" applyFont="1" applyFill="1" applyBorder="1" applyAlignment="1">
      <alignment vertical="center"/>
    </xf>
    <xf numFmtId="0" fontId="0" fillId="0" borderId="25" xfId="0" applyNumberFormat="1" applyFont="1" applyFill="1" applyBorder="1" applyAlignment="1">
      <alignment vertical="center"/>
    </xf>
    <xf numFmtId="0" fontId="0" fillId="0" borderId="10" xfId="0" applyNumberFormat="1" applyFont="1" applyFill="1" applyBorder="1" applyAlignment="1">
      <alignment vertical="center"/>
    </xf>
    <xf numFmtId="0" fontId="0" fillId="0" borderId="44" xfId="0" applyNumberFormat="1" applyFont="1" applyFill="1" applyBorder="1" applyAlignment="1">
      <alignment vertical="center"/>
    </xf>
    <xf numFmtId="0" fontId="3" fillId="33" borderId="30" xfId="0" applyNumberFormat="1" applyFont="1" applyFill="1" applyBorder="1" applyAlignment="1">
      <alignment vertical="center"/>
    </xf>
    <xf numFmtId="0" fontId="4" fillId="0" borderId="15" xfId="0" applyNumberFormat="1" applyFont="1" applyFill="1" applyBorder="1" applyAlignment="1">
      <alignment horizontal="right" vertical="center"/>
    </xf>
    <xf numFmtId="0" fontId="3" fillId="28" borderId="14" xfId="0" applyNumberFormat="1" applyFont="1" applyFill="1" applyBorder="1" applyAlignment="1">
      <alignment horizontal="left" vertical="center"/>
    </xf>
    <xf numFmtId="0" fontId="3" fillId="0" borderId="15" xfId="0" applyNumberFormat="1" applyFont="1" applyFill="1" applyBorder="1" applyAlignment="1">
      <alignment vertical="center"/>
    </xf>
    <xf numFmtId="0" fontId="3" fillId="0" borderId="17" xfId="0" applyNumberFormat="1" applyFont="1" applyFill="1" applyBorder="1" applyAlignment="1">
      <alignment vertical="center"/>
    </xf>
    <xf numFmtId="0" fontId="3" fillId="34" borderId="30" xfId="0" applyNumberFormat="1" applyFont="1" applyFill="1" applyBorder="1" applyAlignment="1">
      <alignment vertical="center"/>
    </xf>
    <xf numFmtId="0" fontId="4" fillId="34" borderId="15" xfId="0" applyNumberFormat="1" applyFont="1" applyFill="1" applyBorder="1" applyAlignment="1">
      <alignment vertical="center"/>
    </xf>
    <xf numFmtId="0" fontId="4" fillId="34" borderId="17" xfId="0" applyNumberFormat="1" applyFont="1" applyFill="1" applyBorder="1" applyAlignment="1">
      <alignment vertical="center"/>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xf>
    <xf numFmtId="0" fontId="0" fillId="0" borderId="0" xfId="0" applyNumberFormat="1" applyFont="1" applyFill="1" applyAlignment="1">
      <alignment vertical="center"/>
    </xf>
    <xf numFmtId="0" fontId="3" fillId="28" borderId="19" xfId="0" applyNumberFormat="1" applyFont="1" applyFill="1" applyBorder="1" applyAlignment="1">
      <alignment vertical="center"/>
    </xf>
    <xf numFmtId="0" fontId="3" fillId="0" borderId="30" xfId="0" applyNumberFormat="1" applyFont="1" applyFill="1" applyBorder="1" applyAlignment="1">
      <alignment vertical="center"/>
    </xf>
    <xf numFmtId="0" fontId="3" fillId="33" borderId="18" xfId="0" applyNumberFormat="1" applyFont="1" applyFill="1" applyBorder="1" applyAlignment="1">
      <alignment horizontal="left" vertical="center"/>
    </xf>
    <xf numFmtId="0" fontId="4" fillId="0" borderId="0" xfId="0" applyFont="1" applyFill="1" applyBorder="1" applyAlignment="1">
      <alignment horizontal="right" vertical="center"/>
    </xf>
    <xf numFmtId="0" fontId="0" fillId="0" borderId="0" xfId="0" applyNumberFormat="1" applyFont="1" applyFill="1" applyBorder="1" applyAlignment="1">
      <alignment vertical="center"/>
    </xf>
    <xf numFmtId="0" fontId="0" fillId="0" borderId="19" xfId="0" applyFill="1" applyBorder="1" applyAlignment="1">
      <alignment/>
    </xf>
    <xf numFmtId="0" fontId="16" fillId="0" borderId="0" xfId="63" applyFont="1">
      <alignment vertical="center"/>
      <protection/>
    </xf>
    <xf numFmtId="204" fontId="3" fillId="0" borderId="10" xfId="0" applyNumberFormat="1" applyFont="1" applyFill="1" applyBorder="1" applyAlignment="1">
      <alignment horizontal="right" vertical="center"/>
    </xf>
    <xf numFmtId="200" fontId="4" fillId="0" borderId="15" xfId="0" applyNumberFormat="1" applyFont="1" applyFill="1" applyBorder="1" applyAlignment="1">
      <alignment horizontal="right" vertical="center"/>
    </xf>
    <xf numFmtId="0" fontId="8" fillId="28" borderId="19" xfId="0" applyFont="1" applyFill="1" applyBorder="1" applyAlignment="1">
      <alignment vertical="center"/>
    </xf>
    <xf numFmtId="193" fontId="4" fillId="0" borderId="64" xfId="0" applyNumberFormat="1" applyFont="1" applyBorder="1" applyAlignment="1">
      <alignment horizontal="left" vertical="center"/>
    </xf>
    <xf numFmtId="207" fontId="4" fillId="0" borderId="19" xfId="0" applyNumberFormat="1" applyFont="1" applyFill="1" applyBorder="1" applyAlignment="1">
      <alignment horizontal="center" vertical="center"/>
    </xf>
    <xf numFmtId="208" fontId="4" fillId="0" borderId="60" xfId="0" applyNumberFormat="1" applyFont="1" applyFill="1" applyBorder="1" applyAlignment="1">
      <alignment horizontal="left" vertical="center"/>
    </xf>
    <xf numFmtId="0" fontId="0" fillId="0" borderId="0" xfId="0" applyFont="1" applyFill="1" applyAlignment="1">
      <alignment vertical="center" wrapText="1"/>
    </xf>
    <xf numFmtId="0" fontId="3" fillId="0" borderId="46" xfId="0" applyNumberFormat="1" applyFont="1" applyFill="1" applyBorder="1" applyAlignment="1">
      <alignment vertical="top" wrapText="1"/>
    </xf>
    <xf numFmtId="0" fontId="3" fillId="0" borderId="65" xfId="0" applyNumberFormat="1" applyFont="1" applyFill="1" applyBorder="1" applyAlignment="1">
      <alignment vertical="top" wrapText="1"/>
    </xf>
    <xf numFmtId="211" fontId="4" fillId="0" borderId="19" xfId="0" applyNumberFormat="1" applyFont="1" applyFill="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27" xfId="0" applyFont="1" applyBorder="1" applyAlignment="1">
      <alignment vertical="center"/>
    </xf>
    <xf numFmtId="14" fontId="41" fillId="0" borderId="0" xfId="63" applyNumberFormat="1" applyFont="1">
      <alignment vertical="center"/>
      <protection/>
    </xf>
    <xf numFmtId="0" fontId="0" fillId="0" borderId="0" xfId="62" quotePrefix="1">
      <alignment vertical="center"/>
      <protection/>
    </xf>
    <xf numFmtId="0" fontId="41" fillId="0" borderId="0" xfId="63" applyFont="1" applyAlignment="1">
      <alignment vertical="center" wrapText="1"/>
      <protection/>
    </xf>
    <xf numFmtId="0" fontId="16" fillId="0" borderId="0" xfId="63" applyFont="1">
      <alignment vertical="center"/>
      <protection/>
    </xf>
    <xf numFmtId="0" fontId="41" fillId="0" borderId="0" xfId="63" applyFont="1" quotePrefix="1">
      <alignment vertical="center"/>
      <protection/>
    </xf>
    <xf numFmtId="0" fontId="0" fillId="0" borderId="0" xfId="62" applyAlignment="1">
      <alignment vertical="center" wrapText="1"/>
      <protection/>
    </xf>
    <xf numFmtId="11" fontId="41" fillId="0" borderId="0" xfId="63" applyNumberFormat="1" applyFont="1" applyAlignment="1">
      <alignment vertical="center" wrapText="1"/>
      <protection/>
    </xf>
    <xf numFmtId="3" fontId="41" fillId="0" borderId="0" xfId="63" applyNumberFormat="1" applyFont="1">
      <alignment vertical="center"/>
      <protection/>
    </xf>
    <xf numFmtId="0" fontId="41" fillId="0" borderId="0" xfId="63" applyNumberFormat="1" applyFont="1">
      <alignment vertical="center"/>
      <protection/>
    </xf>
    <xf numFmtId="0" fontId="3" fillId="0" borderId="19" xfId="0" applyFont="1" applyBorder="1" applyAlignment="1">
      <alignment horizontal="left" vertical="center"/>
    </xf>
    <xf numFmtId="0" fontId="3" fillId="0" borderId="0" xfId="0" applyFont="1" applyAlignment="1">
      <alignment/>
    </xf>
    <xf numFmtId="0" fontId="16" fillId="0" borderId="0" xfId="63" applyFont="1" applyAlignment="1">
      <alignment vertical="center" wrapText="1"/>
      <protection/>
    </xf>
    <xf numFmtId="1" fontId="4" fillId="0" borderId="38" xfId="0" applyNumberFormat="1" applyFont="1" applyFill="1" applyBorder="1" applyAlignment="1">
      <alignment horizontal="right" vertical="center"/>
    </xf>
    <xf numFmtId="0" fontId="3" fillId="28" borderId="0" xfId="0" applyFont="1" applyFill="1" applyBorder="1" applyAlignment="1">
      <alignment vertical="center"/>
    </xf>
    <xf numFmtId="0" fontId="3" fillId="34" borderId="0" xfId="0" applyNumberFormat="1" applyFont="1" applyFill="1" applyBorder="1" applyAlignment="1">
      <alignment vertical="center"/>
    </xf>
    <xf numFmtId="0" fontId="4" fillId="0" borderId="0" xfId="0" applyNumberFormat="1" applyFont="1" applyFill="1" applyBorder="1" applyAlignment="1">
      <alignment vertical="center"/>
    </xf>
    <xf numFmtId="0" fontId="4" fillId="34" borderId="0" xfId="0" applyNumberFormat="1" applyFont="1" applyFill="1" applyBorder="1" applyAlignment="1">
      <alignment vertical="center"/>
    </xf>
    <xf numFmtId="0" fontId="4" fillId="0" borderId="0" xfId="0" applyFont="1" applyFill="1" applyBorder="1" applyAlignment="1">
      <alignment vertical="center"/>
    </xf>
    <xf numFmtId="187" fontId="4" fillId="0" borderId="0" xfId="59" applyNumberFormat="1" applyFont="1" applyFill="1" applyBorder="1" applyAlignment="1">
      <alignment vertical="center"/>
    </xf>
    <xf numFmtId="210" fontId="4" fillId="0" borderId="0" xfId="59" applyNumberFormat="1" applyFont="1" applyFill="1" applyBorder="1" applyAlignment="1">
      <alignment vertical="center"/>
    </xf>
    <xf numFmtId="0" fontId="0" fillId="0" borderId="0" xfId="62" applyFont="1">
      <alignment vertical="center"/>
      <protection/>
    </xf>
    <xf numFmtId="0" fontId="4" fillId="0" borderId="15" xfId="0" applyFont="1" applyFill="1" applyBorder="1" applyAlignment="1">
      <alignment horizontal="left" vertical="center"/>
    </xf>
    <xf numFmtId="0" fontId="3" fillId="28" borderId="29" xfId="0" applyNumberFormat="1" applyFont="1" applyFill="1" applyBorder="1" applyAlignment="1">
      <alignment horizontal="center" vertical="center"/>
    </xf>
    <xf numFmtId="0" fontId="0" fillId="0" borderId="0" xfId="0" applyFont="1" applyFill="1" applyAlignment="1">
      <alignment vertical="top"/>
    </xf>
    <xf numFmtId="0" fontId="3" fillId="28" borderId="66" xfId="0" applyNumberFormat="1" applyFont="1" applyFill="1" applyBorder="1" applyAlignment="1">
      <alignment horizontal="center" vertical="center"/>
    </xf>
    <xf numFmtId="0" fontId="3" fillId="33" borderId="58" xfId="0" applyNumberFormat="1" applyFont="1" applyFill="1" applyBorder="1" applyAlignment="1">
      <alignment horizontal="center" vertical="center"/>
    </xf>
    <xf numFmtId="0" fontId="3" fillId="33" borderId="60" xfId="0" applyNumberFormat="1" applyFont="1" applyFill="1" applyBorder="1" applyAlignment="1">
      <alignment horizontal="center" vertical="center"/>
    </xf>
    <xf numFmtId="0" fontId="3" fillId="28" borderId="23" xfId="0" applyFont="1" applyFill="1" applyBorder="1" applyAlignment="1">
      <alignment horizontal="center" vertical="center"/>
    </xf>
    <xf numFmtId="0" fontId="3" fillId="28" borderId="67" xfId="0" applyFont="1" applyFill="1" applyBorder="1" applyAlignment="1">
      <alignment horizontal="center" vertical="center"/>
    </xf>
    <xf numFmtId="0" fontId="3" fillId="28" borderId="16" xfId="0" applyFont="1" applyFill="1" applyBorder="1" applyAlignment="1">
      <alignment horizontal="center" vertical="center"/>
    </xf>
    <xf numFmtId="0" fontId="7" fillId="28" borderId="16"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68" xfId="0" applyFont="1" applyFill="1" applyBorder="1" applyAlignment="1">
      <alignment horizontal="left" vertical="center"/>
    </xf>
    <xf numFmtId="0" fontId="3" fillId="28" borderId="69" xfId="0" applyFont="1" applyFill="1" applyBorder="1" applyAlignment="1">
      <alignment horizontal="center" vertical="center"/>
    </xf>
    <xf numFmtId="0" fontId="3" fillId="28" borderId="70" xfId="0" applyFont="1" applyFill="1" applyBorder="1" applyAlignment="1">
      <alignment horizontal="center" vertical="center"/>
    </xf>
    <xf numFmtId="0" fontId="3" fillId="28" borderId="71" xfId="0" applyFont="1" applyFill="1" applyBorder="1" applyAlignment="1">
      <alignment horizontal="center" vertical="center"/>
    </xf>
    <xf numFmtId="0" fontId="3" fillId="28" borderId="72"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28" borderId="46" xfId="0" applyFont="1" applyFill="1" applyBorder="1" applyAlignment="1">
      <alignment horizontal="left" vertical="center" wrapText="1"/>
    </xf>
    <xf numFmtId="0" fontId="3" fillId="28" borderId="50" xfId="0" applyFont="1" applyFill="1" applyBorder="1" applyAlignment="1">
      <alignment horizontal="left" vertical="center" wrapText="1"/>
    </xf>
    <xf numFmtId="0" fontId="3" fillId="28" borderId="69" xfId="0" applyFont="1" applyFill="1" applyBorder="1" applyAlignment="1">
      <alignment horizontal="center" vertical="center" wrapText="1"/>
    </xf>
    <xf numFmtId="0" fontId="3" fillId="28" borderId="64" xfId="0" applyFont="1" applyFill="1" applyBorder="1" applyAlignment="1">
      <alignment horizontal="center" vertical="center" wrapText="1"/>
    </xf>
    <xf numFmtId="0" fontId="3" fillId="28" borderId="71" xfId="0" applyFont="1" applyFill="1" applyBorder="1" applyAlignment="1">
      <alignment horizontal="center" vertical="center" wrapText="1"/>
    </xf>
    <xf numFmtId="0" fontId="3" fillId="28" borderId="39" xfId="0" applyFont="1" applyFill="1" applyBorder="1" applyAlignment="1">
      <alignment horizontal="center" vertical="center" wrapText="1"/>
    </xf>
    <xf numFmtId="0" fontId="3" fillId="28" borderId="74" xfId="0" applyFont="1" applyFill="1" applyBorder="1" applyAlignment="1">
      <alignment horizontal="left" vertical="center"/>
    </xf>
    <xf numFmtId="0" fontId="3" fillId="28" borderId="21" xfId="0" applyFont="1" applyFill="1" applyBorder="1" applyAlignment="1">
      <alignment horizontal="left" vertical="center"/>
    </xf>
    <xf numFmtId="0" fontId="3" fillId="0" borderId="30" xfId="0" applyNumberFormat="1" applyFont="1" applyFill="1" applyBorder="1" applyAlignment="1">
      <alignment horizontal="left" vertical="center"/>
    </xf>
    <xf numFmtId="0" fontId="3" fillId="0" borderId="15" xfId="0" applyNumberFormat="1" applyFont="1" applyFill="1" applyBorder="1" applyAlignment="1">
      <alignment horizontal="left" vertical="center"/>
    </xf>
    <xf numFmtId="0" fontId="3" fillId="0" borderId="17" xfId="0" applyNumberFormat="1" applyFont="1" applyFill="1" applyBorder="1" applyAlignment="1">
      <alignment horizontal="left" vertical="center"/>
    </xf>
    <xf numFmtId="0" fontId="3" fillId="28" borderId="65" xfId="0" applyFont="1" applyFill="1" applyBorder="1" applyAlignment="1">
      <alignment horizontal="left" vertical="center" wrapText="1"/>
    </xf>
    <xf numFmtId="0" fontId="3" fillId="28" borderId="26" xfId="0" applyFont="1" applyFill="1" applyBorder="1" applyAlignment="1">
      <alignment horizontal="left" vertical="center" wrapText="1"/>
    </xf>
    <xf numFmtId="193" fontId="3" fillId="0" borderId="60" xfId="0" applyNumberFormat="1" applyFont="1" applyFill="1" applyBorder="1" applyAlignment="1">
      <alignment horizontal="center" vertical="center"/>
    </xf>
    <xf numFmtId="193" fontId="3" fillId="0" borderId="27" xfId="0" applyNumberFormat="1" applyFont="1" applyFill="1" applyBorder="1" applyAlignment="1">
      <alignment horizontal="center" vertical="center"/>
    </xf>
    <xf numFmtId="193" fontId="3" fillId="0" borderId="49" xfId="0" applyNumberFormat="1" applyFont="1" applyFill="1" applyBorder="1" applyAlignment="1">
      <alignment horizontal="center" vertical="center"/>
    </xf>
    <xf numFmtId="193" fontId="3" fillId="0" borderId="11"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193" fontId="3" fillId="0" borderId="28"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0" fontId="3" fillId="28" borderId="65" xfId="0" applyFont="1" applyFill="1" applyBorder="1" applyAlignment="1">
      <alignment horizontal="left" vertical="center"/>
    </xf>
    <xf numFmtId="0" fontId="3" fillId="28" borderId="26"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76" xfId="0" applyFont="1" applyFill="1" applyBorder="1" applyAlignment="1">
      <alignment horizontal="left" vertical="center"/>
    </xf>
    <xf numFmtId="0" fontId="3" fillId="28" borderId="33" xfId="0" applyFont="1" applyFill="1" applyBorder="1" applyAlignment="1">
      <alignment horizontal="left" vertical="center"/>
    </xf>
    <xf numFmtId="0" fontId="3" fillId="28" borderId="77" xfId="0" applyFont="1" applyFill="1" applyBorder="1" applyAlignment="1">
      <alignment horizontal="left" vertical="center"/>
    </xf>
    <xf numFmtId="0" fontId="3" fillId="28" borderId="30" xfId="0" applyNumberFormat="1" applyFont="1" applyFill="1" applyBorder="1" applyAlignment="1">
      <alignment vertical="center"/>
    </xf>
    <xf numFmtId="0" fontId="3" fillId="28" borderId="15" xfId="0" applyNumberFormat="1" applyFont="1" applyFill="1" applyBorder="1" applyAlignment="1">
      <alignment vertical="center"/>
    </xf>
    <xf numFmtId="0" fontId="3" fillId="28" borderId="21" xfId="0" applyNumberFormat="1" applyFont="1" applyFill="1" applyBorder="1" applyAlignment="1">
      <alignment vertical="center"/>
    </xf>
    <xf numFmtId="0" fontId="4" fillId="0" borderId="30" xfId="0" applyNumberFormat="1" applyFont="1" applyFill="1" applyBorder="1" applyAlignment="1">
      <alignment vertical="center"/>
    </xf>
    <xf numFmtId="0" fontId="4" fillId="0" borderId="15" xfId="0" applyNumberFormat="1" applyFont="1" applyFill="1" applyBorder="1" applyAlignment="1">
      <alignment vertical="center"/>
    </xf>
    <xf numFmtId="0" fontId="4" fillId="0" borderId="17" xfId="0" applyNumberFormat="1" applyFont="1" applyFill="1" applyBorder="1" applyAlignment="1">
      <alignment vertical="center"/>
    </xf>
    <xf numFmtId="0" fontId="3" fillId="28" borderId="30" xfId="0" applyNumberFormat="1" applyFont="1" applyFill="1" applyBorder="1" applyAlignment="1">
      <alignment vertical="center" wrapText="1"/>
    </xf>
    <xf numFmtId="0" fontId="3" fillId="28" borderId="15" xfId="0" applyNumberFormat="1" applyFont="1" applyFill="1" applyBorder="1" applyAlignment="1">
      <alignment vertical="center" wrapText="1"/>
    </xf>
    <xf numFmtId="0" fontId="3" fillId="28" borderId="21" xfId="0" applyNumberFormat="1" applyFont="1" applyFill="1" applyBorder="1" applyAlignment="1">
      <alignment vertical="center" wrapText="1"/>
    </xf>
    <xf numFmtId="0" fontId="0" fillId="0" borderId="30" xfId="43" applyNumberFormat="1" applyFont="1" applyFill="1" applyBorder="1" applyAlignment="1">
      <alignment horizontal="left" vertical="center" shrinkToFit="1"/>
    </xf>
    <xf numFmtId="0" fontId="0" fillId="0" borderId="15" xfId="43" applyNumberFormat="1" applyFont="1" applyFill="1" applyBorder="1" applyAlignment="1">
      <alignment horizontal="left" vertical="center" shrinkToFit="1"/>
    </xf>
    <xf numFmtId="0" fontId="0" fillId="0" borderId="17" xfId="43" applyNumberFormat="1" applyFont="1" applyFill="1" applyBorder="1" applyAlignment="1">
      <alignment horizontal="left" vertical="center" shrinkToFit="1"/>
    </xf>
    <xf numFmtId="0" fontId="3" fillId="33" borderId="30" xfId="0" applyNumberFormat="1" applyFont="1" applyFill="1" applyBorder="1" applyAlignment="1">
      <alignment vertical="center" wrapText="1"/>
    </xf>
    <xf numFmtId="0" fontId="3" fillId="33" borderId="15" xfId="0" applyNumberFormat="1" applyFont="1" applyFill="1" applyBorder="1" applyAlignment="1">
      <alignment vertical="center" wrapText="1"/>
    </xf>
    <xf numFmtId="0" fontId="3" fillId="33" borderId="17" xfId="0" applyNumberFormat="1" applyFont="1" applyFill="1" applyBorder="1" applyAlignment="1">
      <alignment vertical="center" wrapText="1"/>
    </xf>
    <xf numFmtId="0" fontId="3" fillId="28" borderId="74" xfId="0" applyFont="1" applyFill="1" applyBorder="1" applyAlignment="1">
      <alignment horizontal="left" vertical="center" wrapText="1"/>
    </xf>
    <xf numFmtId="0" fontId="4" fillId="0" borderId="27" xfId="0" applyNumberFormat="1" applyFont="1" applyFill="1" applyBorder="1" applyAlignment="1">
      <alignment horizontal="left" vertical="center"/>
    </xf>
    <xf numFmtId="0" fontId="4" fillId="0" borderId="28" xfId="0" applyNumberFormat="1" applyFont="1" applyFill="1" applyBorder="1" applyAlignment="1">
      <alignment horizontal="left" vertical="center"/>
    </xf>
    <xf numFmtId="0" fontId="3" fillId="0" borderId="78" xfId="0" applyNumberFormat="1" applyFont="1" applyFill="1" applyBorder="1" applyAlignment="1">
      <alignment horizontal="left" vertical="center" shrinkToFit="1"/>
    </xf>
    <xf numFmtId="0" fontId="3" fillId="0" borderId="10" xfId="0" applyNumberFormat="1" applyFont="1" applyFill="1" applyBorder="1" applyAlignment="1">
      <alignment horizontal="left" vertical="center" shrinkToFit="1"/>
    </xf>
    <xf numFmtId="0" fontId="3" fillId="0" borderId="44" xfId="0" applyNumberFormat="1" applyFont="1" applyFill="1" applyBorder="1" applyAlignment="1">
      <alignment horizontal="left" vertical="center" shrinkToFit="1"/>
    </xf>
    <xf numFmtId="0" fontId="3" fillId="0" borderId="60" xfId="0" applyNumberFormat="1" applyFont="1" applyFill="1" applyBorder="1" applyAlignment="1">
      <alignment horizontal="left" vertical="top" wrapText="1"/>
    </xf>
    <xf numFmtId="0" fontId="3" fillId="0" borderId="27" xfId="0" applyNumberFormat="1" applyFont="1" applyFill="1" applyBorder="1" applyAlignment="1">
      <alignment horizontal="left" vertical="top" wrapText="1"/>
    </xf>
    <xf numFmtId="0" fontId="3" fillId="0" borderId="27" xfId="0" applyNumberFormat="1" applyFont="1" applyFill="1" applyBorder="1" applyAlignment="1">
      <alignment horizontal="left" vertical="top"/>
    </xf>
    <xf numFmtId="0" fontId="3" fillId="0" borderId="28" xfId="0" applyNumberFormat="1" applyFont="1" applyFill="1" applyBorder="1" applyAlignment="1">
      <alignment horizontal="left" vertical="top"/>
    </xf>
    <xf numFmtId="0" fontId="3" fillId="28" borderId="46" xfId="0" applyFont="1" applyFill="1" applyBorder="1" applyAlignment="1">
      <alignment horizontal="left" vertical="center"/>
    </xf>
    <xf numFmtId="0" fontId="3" fillId="28" borderId="50" xfId="0" applyFont="1" applyFill="1" applyBorder="1" applyAlignment="1">
      <alignment horizontal="left" vertical="center"/>
    </xf>
    <xf numFmtId="0" fontId="3" fillId="0" borderId="49"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xf>
    <xf numFmtId="0" fontId="3" fillId="0" borderId="75" xfId="0" applyNumberFormat="1" applyFont="1" applyFill="1" applyBorder="1" applyAlignment="1">
      <alignment horizontal="left" vertical="top"/>
    </xf>
    <xf numFmtId="193" fontId="3" fillId="0" borderId="30" xfId="0" applyNumberFormat="1" applyFont="1" applyFill="1" applyBorder="1" applyAlignment="1">
      <alignment horizontal="left" vertical="center"/>
    </xf>
    <xf numFmtId="193" fontId="3" fillId="0" borderId="15" xfId="0" applyNumberFormat="1" applyFont="1" applyFill="1" applyBorder="1" applyAlignment="1">
      <alignment horizontal="left" vertical="center"/>
    </xf>
    <xf numFmtId="193" fontId="3" fillId="0" borderId="17" xfId="0" applyNumberFormat="1" applyFont="1" applyFill="1" applyBorder="1" applyAlignment="1">
      <alignment horizontal="left" vertical="center"/>
    </xf>
    <xf numFmtId="0" fontId="10" fillId="0" borderId="0" xfId="0" applyFont="1" applyAlignment="1">
      <alignment horizontal="center" vertical="center"/>
    </xf>
    <xf numFmtId="0" fontId="9" fillId="0" borderId="0" xfId="0" applyFont="1" applyAlignment="1">
      <alignment horizontal="center" vertical="center"/>
    </xf>
    <xf numFmtId="0" fontId="3" fillId="28" borderId="30" xfId="0" applyNumberFormat="1" applyFont="1" applyFill="1" applyBorder="1" applyAlignment="1">
      <alignment horizontal="left" vertical="center"/>
    </xf>
    <xf numFmtId="0" fontId="3" fillId="28" borderId="15" xfId="0" applyNumberFormat="1" applyFont="1" applyFill="1" applyBorder="1" applyAlignment="1">
      <alignment horizontal="left" vertical="center"/>
    </xf>
    <xf numFmtId="0" fontId="3" fillId="28" borderId="21" xfId="0" applyNumberFormat="1" applyFont="1" applyFill="1" applyBorder="1" applyAlignment="1">
      <alignment horizontal="left" vertical="center"/>
    </xf>
    <xf numFmtId="0" fontId="3" fillId="28" borderId="33" xfId="0"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45" xfId="0" applyFont="1" applyFill="1" applyBorder="1" applyAlignment="1">
      <alignment horizontal="left" vertical="center" wrapText="1"/>
    </xf>
    <xf numFmtId="0" fontId="3" fillId="28" borderId="76" xfId="0" applyFont="1" applyFill="1" applyBorder="1" applyAlignment="1">
      <alignment horizontal="left" vertical="center" wrapText="1"/>
    </xf>
    <xf numFmtId="0" fontId="3" fillId="0" borderId="22"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30" xfId="43" applyNumberFormat="1" applyFont="1" applyFill="1" applyBorder="1" applyAlignment="1">
      <alignment vertical="center"/>
    </xf>
    <xf numFmtId="0" fontId="0" fillId="0" borderId="30" xfId="43" applyNumberFormat="1" applyFont="1" applyFill="1" applyBorder="1" applyAlignment="1">
      <alignment horizontal="left" vertical="center"/>
    </xf>
    <xf numFmtId="0" fontId="0" fillId="0" borderId="15" xfId="43" applyNumberFormat="1" applyFont="1" applyFill="1" applyBorder="1" applyAlignment="1">
      <alignment horizontal="left" vertical="center"/>
    </xf>
    <xf numFmtId="0" fontId="0" fillId="0" borderId="17" xfId="43" applyNumberFormat="1" applyFont="1" applyFill="1" applyBorder="1" applyAlignment="1">
      <alignment horizontal="left" vertical="center"/>
    </xf>
    <xf numFmtId="0" fontId="3" fillId="28" borderId="30" xfId="0" applyNumberFormat="1" applyFont="1" applyFill="1" applyBorder="1" applyAlignment="1">
      <alignment horizontal="left" vertical="center" wrapText="1"/>
    </xf>
    <xf numFmtId="0" fontId="3" fillId="28" borderId="15" xfId="0" applyNumberFormat="1" applyFont="1" applyFill="1" applyBorder="1" applyAlignment="1">
      <alignment horizontal="left" vertical="center" wrapText="1"/>
    </xf>
    <xf numFmtId="0" fontId="3" fillId="28" borderId="21" xfId="0" applyNumberFormat="1" applyFont="1" applyFill="1" applyBorder="1" applyAlignment="1">
      <alignment horizontal="left" vertical="center" wrapText="1"/>
    </xf>
    <xf numFmtId="0" fontId="3" fillId="0" borderId="78" xfId="0" applyNumberFormat="1" applyFont="1" applyFill="1" applyBorder="1" applyAlignment="1">
      <alignment horizontal="left" vertical="center"/>
    </xf>
    <xf numFmtId="0" fontId="3" fillId="0" borderId="10" xfId="0" applyNumberFormat="1" applyFont="1" applyFill="1" applyBorder="1" applyAlignment="1">
      <alignment horizontal="left" vertical="center"/>
    </xf>
    <xf numFmtId="0" fontId="3" fillId="0" borderId="44" xfId="0" applyNumberFormat="1" applyFont="1" applyFill="1" applyBorder="1" applyAlignment="1">
      <alignment horizontal="left" vertical="center"/>
    </xf>
    <xf numFmtId="0" fontId="3" fillId="28" borderId="72" xfId="0" applyFont="1" applyFill="1" applyBorder="1" applyAlignment="1">
      <alignment horizontal="left" vertical="center"/>
    </xf>
    <xf numFmtId="0" fontId="3" fillId="28" borderId="73" xfId="0" applyFont="1" applyFill="1" applyBorder="1" applyAlignment="1">
      <alignment horizontal="left" vertical="center"/>
    </xf>
    <xf numFmtId="0" fontId="3" fillId="0" borderId="36" xfId="0" applyNumberFormat="1" applyFont="1" applyFill="1" applyBorder="1" applyAlignment="1">
      <alignment horizontal="left" vertical="center"/>
    </xf>
    <xf numFmtId="0" fontId="3" fillId="0" borderId="37" xfId="0" applyNumberFormat="1" applyFont="1" applyFill="1" applyBorder="1" applyAlignment="1">
      <alignment horizontal="left" vertical="center"/>
    </xf>
    <xf numFmtId="0" fontId="8" fillId="0" borderId="34" xfId="0" applyNumberFormat="1" applyFont="1" applyFill="1" applyBorder="1" applyAlignment="1">
      <alignment horizontal="left" vertical="center"/>
    </xf>
    <xf numFmtId="0" fontId="8" fillId="0" borderId="36" xfId="0" applyNumberFormat="1" applyFont="1" applyFill="1" applyBorder="1" applyAlignment="1">
      <alignment horizontal="left" vertical="center"/>
    </xf>
    <xf numFmtId="0" fontId="6" fillId="0" borderId="36" xfId="0" applyFont="1" applyBorder="1" applyAlignment="1">
      <alignment horizontal="left" vertical="center"/>
    </xf>
    <xf numFmtId="0" fontId="6" fillId="36" borderId="36" xfId="0" applyFont="1" applyFill="1" applyBorder="1" applyAlignment="1">
      <alignment horizontal="left" vertical="center"/>
    </xf>
    <xf numFmtId="49" fontId="6" fillId="0" borderId="0" xfId="0" applyNumberFormat="1" applyFont="1" applyAlignment="1">
      <alignment horizontal="left" vertical="center"/>
    </xf>
    <xf numFmtId="0" fontId="6" fillId="0" borderId="11" xfId="0" applyFont="1" applyBorder="1" applyAlignment="1">
      <alignment horizontal="left" vertical="center"/>
    </xf>
    <xf numFmtId="0" fontId="7" fillId="0" borderId="0" xfId="0" applyFont="1" applyFill="1" applyAlignment="1">
      <alignment horizontal="left" vertical="top" wrapText="1"/>
    </xf>
    <xf numFmtId="0" fontId="3" fillId="28" borderId="79" xfId="0" applyFont="1" applyFill="1" applyBorder="1" applyAlignment="1">
      <alignment horizontal="left" vertical="center" wrapText="1"/>
    </xf>
    <xf numFmtId="0" fontId="3" fillId="28" borderId="13" xfId="0" applyFont="1" applyFill="1" applyBorder="1" applyAlignment="1">
      <alignment horizontal="left" vertical="center" wrapText="1"/>
    </xf>
    <xf numFmtId="0" fontId="3" fillId="28" borderId="14" xfId="0" applyFont="1" applyFill="1" applyBorder="1" applyAlignment="1">
      <alignment horizontal="left" vertical="center" wrapText="1"/>
    </xf>
    <xf numFmtId="0" fontId="3" fillId="28" borderId="79" xfId="0" applyFont="1" applyFill="1" applyBorder="1" applyAlignment="1">
      <alignment horizontal="left" vertical="center"/>
    </xf>
    <xf numFmtId="0" fontId="3" fillId="28" borderId="13" xfId="0" applyFont="1" applyFill="1" applyBorder="1" applyAlignment="1">
      <alignment horizontal="left" vertical="center"/>
    </xf>
    <xf numFmtId="0" fontId="3" fillId="28" borderId="14"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29" xfId="0" applyFont="1" applyFill="1" applyBorder="1" applyAlignment="1">
      <alignment horizontal="left" vertical="center"/>
    </xf>
    <xf numFmtId="0" fontId="3" fillId="28" borderId="19"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4" fillId="0" borderId="30" xfId="0" applyFont="1" applyFill="1" applyBorder="1" applyAlignment="1">
      <alignment horizontal="right" vertical="center"/>
    </xf>
    <xf numFmtId="0" fontId="4" fillId="0" borderId="15" xfId="0" applyFont="1" applyFill="1" applyBorder="1" applyAlignment="1">
      <alignment horizontal="right" vertical="center"/>
    </xf>
    <xf numFmtId="0" fontId="4" fillId="0" borderId="60" xfId="0" applyFont="1" applyFill="1" applyBorder="1" applyAlignment="1">
      <alignment horizontal="right" vertical="center"/>
    </xf>
    <xf numFmtId="0" fontId="4" fillId="0" borderId="78" xfId="0" applyFont="1" applyFill="1" applyBorder="1" applyAlignment="1">
      <alignment horizontal="right" vertical="center"/>
    </xf>
    <xf numFmtId="0" fontId="3" fillId="33" borderId="30" xfId="0" applyFont="1" applyFill="1" applyBorder="1" applyAlignment="1">
      <alignment horizontal="left" vertical="center" wrapText="1"/>
    </xf>
    <xf numFmtId="0" fontId="3" fillId="33" borderId="15" xfId="0" applyFont="1" applyFill="1" applyBorder="1" applyAlignment="1">
      <alignment horizontal="left" vertical="center" wrapText="1"/>
    </xf>
    <xf numFmtId="192" fontId="3" fillId="0" borderId="15" xfId="0" applyNumberFormat="1" applyFont="1" applyFill="1" applyBorder="1" applyAlignment="1">
      <alignment horizontal="left" vertical="center"/>
    </xf>
    <xf numFmtId="192" fontId="3" fillId="0" borderId="17" xfId="0" applyNumberFormat="1" applyFont="1" applyFill="1" applyBorder="1" applyAlignment="1">
      <alignment horizontal="left" vertical="center"/>
    </xf>
    <xf numFmtId="0" fontId="3" fillId="28" borderId="80" xfId="0" applyFont="1" applyFill="1" applyBorder="1" applyAlignment="1">
      <alignment horizontal="left" vertical="center"/>
    </xf>
    <xf numFmtId="0" fontId="3" fillId="0" borderId="26" xfId="0" applyFont="1" applyFill="1" applyBorder="1" applyAlignment="1">
      <alignment horizontal="left" vertical="center"/>
    </xf>
    <xf numFmtId="0" fontId="3" fillId="0" borderId="77" xfId="0" applyFont="1" applyFill="1" applyBorder="1" applyAlignment="1">
      <alignment horizontal="left" vertical="center"/>
    </xf>
    <xf numFmtId="0" fontId="3" fillId="28" borderId="15" xfId="0" applyFont="1" applyFill="1" applyBorder="1" applyAlignment="1">
      <alignment horizontal="left" vertical="center"/>
    </xf>
    <xf numFmtId="0" fontId="3" fillId="0" borderId="30" xfId="0" applyFont="1" applyFill="1" applyBorder="1" applyAlignment="1">
      <alignment vertical="center"/>
    </xf>
    <xf numFmtId="0" fontId="3" fillId="0" borderId="15" xfId="0" applyFont="1" applyFill="1" applyBorder="1" applyAlignment="1">
      <alignment vertical="center"/>
    </xf>
    <xf numFmtId="0" fontId="3" fillId="0" borderId="17" xfId="0" applyFont="1" applyFill="1" applyBorder="1" applyAlignment="1">
      <alignment vertical="center"/>
    </xf>
    <xf numFmtId="0" fontId="3" fillId="0" borderId="38" xfId="0" applyFont="1" applyFill="1" applyBorder="1" applyAlignment="1">
      <alignment horizontal="left" vertical="center"/>
    </xf>
    <xf numFmtId="0" fontId="3" fillId="0" borderId="31" xfId="0" applyFont="1" applyFill="1" applyBorder="1" applyAlignment="1">
      <alignment horizontal="left" vertical="center"/>
    </xf>
    <xf numFmtId="0" fontId="8" fillId="28" borderId="19" xfId="0" applyFont="1" applyFill="1" applyBorder="1" applyAlignment="1">
      <alignment vertical="center"/>
    </xf>
    <xf numFmtId="0" fontId="8" fillId="28" borderId="30" xfId="0" applyFont="1" applyFill="1" applyBorder="1" applyAlignment="1">
      <alignment vertical="center"/>
    </xf>
    <xf numFmtId="0" fontId="3" fillId="28" borderId="19" xfId="0" applyFont="1" applyFill="1" applyBorder="1" applyAlignment="1">
      <alignment vertical="center"/>
    </xf>
    <xf numFmtId="0" fontId="3" fillId="28" borderId="30" xfId="0" applyFont="1" applyFill="1" applyBorder="1" applyAlignment="1">
      <alignment vertical="center"/>
    </xf>
    <xf numFmtId="0" fontId="3" fillId="0" borderId="3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7" xfId="0" applyFont="1" applyFill="1" applyBorder="1" applyAlignment="1">
      <alignment horizontal="left" vertical="center"/>
    </xf>
    <xf numFmtId="0" fontId="8" fillId="28" borderId="19" xfId="0" applyFont="1" applyFill="1" applyBorder="1" applyAlignment="1">
      <alignment vertical="center" wrapText="1"/>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6" fillId="0" borderId="0" xfId="0" applyFont="1" applyBorder="1" applyAlignment="1">
      <alignment horizontal="left" vertical="center"/>
    </xf>
    <xf numFmtId="0" fontId="3" fillId="28" borderId="30" xfId="0" applyFont="1" applyFill="1" applyBorder="1" applyAlignment="1">
      <alignment horizontal="left" vertical="center" wrapText="1"/>
    </xf>
    <xf numFmtId="0" fontId="3" fillId="28" borderId="21" xfId="0" applyFont="1" applyFill="1" applyBorder="1" applyAlignment="1">
      <alignment horizontal="left" vertical="center" wrapText="1"/>
    </xf>
    <xf numFmtId="205" fontId="4" fillId="0" borderId="15" xfId="0" applyNumberFormat="1" applyFont="1" applyFill="1" applyBorder="1" applyAlignment="1">
      <alignment horizontal="right" vertical="center"/>
    </xf>
    <xf numFmtId="0" fontId="7" fillId="28" borderId="15" xfId="0" applyFont="1" applyFill="1" applyBorder="1" applyAlignment="1">
      <alignment horizontal="left" vertical="center"/>
    </xf>
    <xf numFmtId="0" fontId="3" fillId="33" borderId="21" xfId="0" applyFont="1" applyFill="1" applyBorder="1" applyAlignment="1">
      <alignment horizontal="left" vertical="center" wrapText="1"/>
    </xf>
    <xf numFmtId="1" fontId="3" fillId="0" borderId="15" xfId="0" applyNumberFormat="1" applyFont="1" applyFill="1" applyBorder="1" applyAlignment="1">
      <alignment horizontal="left" vertical="center"/>
    </xf>
    <xf numFmtId="1" fontId="3" fillId="0" borderId="17" xfId="0" applyNumberFormat="1" applyFont="1" applyFill="1" applyBorder="1" applyAlignment="1">
      <alignment horizontal="left" vertical="center"/>
    </xf>
    <xf numFmtId="0" fontId="3" fillId="28" borderId="81"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15" xfId="0" applyFont="1" applyFill="1" applyBorder="1" applyAlignment="1">
      <alignment horizontal="left" vertical="center"/>
    </xf>
    <xf numFmtId="0" fontId="4" fillId="28" borderId="30" xfId="0" applyFont="1" applyFill="1" applyBorder="1" applyAlignment="1">
      <alignment horizontal="left" vertical="center" wrapText="1"/>
    </xf>
    <xf numFmtId="0" fontId="4" fillId="28" borderId="15" xfId="0" applyFont="1" applyFill="1" applyBorder="1" applyAlignment="1">
      <alignment horizontal="left" vertical="center" wrapText="1"/>
    </xf>
    <xf numFmtId="0" fontId="4" fillId="28" borderId="21" xfId="0" applyFont="1" applyFill="1" applyBorder="1" applyAlignment="1">
      <alignment horizontal="left" vertical="center" wrapText="1"/>
    </xf>
    <xf numFmtId="193" fontId="3" fillId="0" borderId="15" xfId="0" applyNumberFormat="1" applyFont="1" applyFill="1" applyBorder="1" applyAlignment="1">
      <alignment horizontal="center" vertical="center"/>
    </xf>
    <xf numFmtId="193" fontId="3" fillId="0" borderId="17" xfId="0" applyNumberFormat="1" applyFont="1" applyFill="1" applyBorder="1" applyAlignment="1">
      <alignment horizontal="center" vertical="center"/>
    </xf>
    <xf numFmtId="193" fontId="3" fillId="0" borderId="30" xfId="0" applyNumberFormat="1" applyFont="1" applyFill="1" applyBorder="1" applyAlignment="1">
      <alignment horizontal="center" vertical="center"/>
    </xf>
    <xf numFmtId="49" fontId="4" fillId="28" borderId="30" xfId="0" applyNumberFormat="1" applyFont="1" applyFill="1" applyBorder="1" applyAlignment="1">
      <alignment horizontal="left" vertical="center"/>
    </xf>
    <xf numFmtId="49" fontId="4" fillId="28" borderId="21" xfId="0" applyNumberFormat="1" applyFont="1" applyFill="1" applyBorder="1" applyAlignment="1">
      <alignment horizontal="left" vertical="center"/>
    </xf>
    <xf numFmtId="203" fontId="4" fillId="0" borderId="60" xfId="0" applyNumberFormat="1" applyFont="1" applyFill="1" applyBorder="1" applyAlignment="1">
      <alignment horizontal="right" vertical="center"/>
    </xf>
    <xf numFmtId="203" fontId="4" fillId="0" borderId="15" xfId="0" applyNumberFormat="1" applyFont="1" applyFill="1" applyBorder="1" applyAlignment="1">
      <alignment horizontal="right" vertical="center"/>
    </xf>
    <xf numFmtId="203" fontId="4" fillId="0" borderId="30" xfId="0" applyNumberFormat="1" applyFont="1" applyFill="1" applyBorder="1" applyAlignment="1">
      <alignment horizontal="right" vertical="center"/>
    </xf>
    <xf numFmtId="0" fontId="3" fillId="28" borderId="58" xfId="0" applyFont="1" applyFill="1" applyBorder="1" applyAlignment="1">
      <alignment horizontal="left" vertical="center" wrapText="1"/>
    </xf>
    <xf numFmtId="0" fontId="3" fillId="28" borderId="43" xfId="0" applyFont="1" applyFill="1" applyBorder="1" applyAlignment="1">
      <alignment horizontal="left" vertical="center" wrapText="1"/>
    </xf>
    <xf numFmtId="0" fontId="4" fillId="0" borderId="30" xfId="0" applyNumberFormat="1" applyFont="1" applyFill="1" applyBorder="1" applyAlignment="1">
      <alignment horizontal="left" vertical="center" shrinkToFit="1"/>
    </xf>
    <xf numFmtId="0" fontId="4" fillId="0" borderId="17" xfId="0" applyNumberFormat="1" applyFont="1" applyFill="1" applyBorder="1" applyAlignment="1">
      <alignment horizontal="left" vertical="center" shrinkToFit="1"/>
    </xf>
    <xf numFmtId="193" fontId="3" fillId="0" borderId="21" xfId="0" applyNumberFormat="1" applyFont="1" applyFill="1" applyBorder="1" applyAlignment="1">
      <alignment horizontal="center" vertical="center"/>
    </xf>
    <xf numFmtId="0" fontId="8" fillId="28" borderId="30" xfId="0" applyFont="1" applyFill="1" applyBorder="1" applyAlignment="1">
      <alignment horizontal="left" vertical="center"/>
    </xf>
    <xf numFmtId="0" fontId="8" fillId="28" borderId="15" xfId="0" applyFont="1" applyFill="1" applyBorder="1" applyAlignment="1">
      <alignment horizontal="left" vertical="center"/>
    </xf>
    <xf numFmtId="0" fontId="3" fillId="0" borderId="21" xfId="0" applyFont="1" applyFill="1" applyBorder="1" applyAlignment="1">
      <alignment horizontal="left" vertical="center"/>
    </xf>
    <xf numFmtId="0" fontId="3" fillId="33" borderId="21" xfId="0" applyFont="1" applyFill="1" applyBorder="1" applyAlignment="1">
      <alignment horizontal="left" vertical="center"/>
    </xf>
    <xf numFmtId="182" fontId="3" fillId="28" borderId="15" xfId="0" applyNumberFormat="1" applyFont="1" applyFill="1" applyBorder="1" applyAlignment="1">
      <alignment horizontal="center" vertical="center"/>
    </xf>
    <xf numFmtId="0" fontId="3" fillId="28" borderId="30" xfId="0" applyFont="1" applyFill="1" applyBorder="1" applyAlignment="1">
      <alignment horizontal="left" vertical="center"/>
    </xf>
    <xf numFmtId="0" fontId="3" fillId="28" borderId="19" xfId="0" applyFont="1" applyFill="1" applyBorder="1" applyAlignment="1">
      <alignment horizontal="left" vertical="center"/>
    </xf>
    <xf numFmtId="0" fontId="3" fillId="0" borderId="6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6" fillId="0" borderId="11" xfId="0" applyFont="1" applyFill="1" applyBorder="1" applyAlignment="1">
      <alignment horizontal="left" vertical="center"/>
    </xf>
    <xf numFmtId="0" fontId="3" fillId="0" borderId="35" xfId="0" applyFont="1" applyFill="1" applyBorder="1" applyAlignment="1">
      <alignment horizontal="left" vertical="center"/>
    </xf>
    <xf numFmtId="0" fontId="3" fillId="0" borderId="0" xfId="0" applyFont="1" applyFill="1" applyBorder="1" applyAlignment="1">
      <alignment horizontal="left" vertical="center"/>
    </xf>
    <xf numFmtId="0" fontId="3" fillId="0" borderId="22" xfId="0" applyFont="1" applyFill="1" applyBorder="1" applyAlignment="1">
      <alignment horizontal="left" vertical="center"/>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27" xfId="0" applyFont="1" applyFill="1" applyBorder="1" applyAlignment="1">
      <alignment horizontal="left" vertical="center"/>
    </xf>
    <xf numFmtId="0" fontId="3" fillId="28" borderId="0" xfId="0" applyFont="1" applyFill="1" applyBorder="1" applyAlignment="1">
      <alignment horizontal="left" vertical="center"/>
    </xf>
    <xf numFmtId="0" fontId="3" fillId="0" borderId="3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28" borderId="70" xfId="0" applyFont="1" applyFill="1" applyBorder="1" applyAlignment="1">
      <alignment vertical="center"/>
    </xf>
    <xf numFmtId="0" fontId="3" fillId="28" borderId="36"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17" xfId="0" applyFont="1" applyFill="1" applyBorder="1" applyAlignment="1">
      <alignment horizontal="left" vertical="center"/>
    </xf>
    <xf numFmtId="0" fontId="3" fillId="0" borderId="30"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28" borderId="70" xfId="0" applyFont="1" applyFill="1" applyBorder="1" applyAlignment="1">
      <alignment vertical="center" wrapText="1"/>
    </xf>
    <xf numFmtId="0" fontId="3" fillId="28" borderId="19" xfId="0" applyFont="1" applyFill="1" applyBorder="1" applyAlignment="1">
      <alignment vertical="center" wrapText="1"/>
    </xf>
    <xf numFmtId="0" fontId="3" fillId="0" borderId="30" xfId="0" applyFont="1" applyFill="1" applyBorder="1" applyAlignment="1">
      <alignment horizontal="left" vertical="center" wrapText="1"/>
    </xf>
    <xf numFmtId="0" fontId="3" fillId="28" borderId="79" xfId="0" applyFont="1" applyFill="1" applyBorder="1" applyAlignment="1">
      <alignment vertical="center" wrapText="1"/>
    </xf>
    <xf numFmtId="0" fontId="3" fillId="28" borderId="29" xfId="0" applyFont="1" applyFill="1" applyBorder="1" applyAlignment="1">
      <alignment horizontal="left" vertical="center" wrapText="1"/>
    </xf>
    <xf numFmtId="0" fontId="3" fillId="28" borderId="54" xfId="0" applyFont="1" applyFill="1" applyBorder="1" applyAlignment="1">
      <alignment horizontal="left" vertical="center"/>
    </xf>
    <xf numFmtId="0" fontId="3" fillId="28" borderId="24" xfId="0" applyFont="1" applyFill="1" applyBorder="1" applyAlignment="1">
      <alignment horizontal="left" vertical="center"/>
    </xf>
    <xf numFmtId="0" fontId="3" fillId="28" borderId="43" xfId="0" applyFont="1" applyFill="1" applyBorder="1" applyAlignment="1">
      <alignment horizontal="left" vertical="center"/>
    </xf>
    <xf numFmtId="0" fontId="3" fillId="0" borderId="78" xfId="0" applyFont="1" applyFill="1" applyBorder="1" applyAlignment="1">
      <alignment horizontal="left" vertical="center"/>
    </xf>
    <xf numFmtId="0" fontId="3" fillId="0" borderId="10" xfId="0" applyFont="1" applyFill="1" applyBorder="1" applyAlignment="1">
      <alignment horizontal="left" vertical="center"/>
    </xf>
    <xf numFmtId="0" fontId="3" fillId="0" borderId="44" xfId="0" applyFont="1" applyFill="1" applyBorder="1" applyAlignment="1">
      <alignment horizontal="left" vertical="center"/>
    </xf>
    <xf numFmtId="0" fontId="3" fillId="28" borderId="11"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33" borderId="58" xfId="0" applyFont="1" applyFill="1" applyBorder="1" applyAlignment="1">
      <alignment horizontal="left" vertical="center"/>
    </xf>
    <xf numFmtId="0" fontId="3" fillId="33" borderId="24" xfId="0" applyFont="1" applyFill="1" applyBorder="1" applyAlignment="1">
      <alignment horizontal="left" vertical="center"/>
    </xf>
    <xf numFmtId="0" fontId="3" fillId="28" borderId="15" xfId="0" applyFont="1" applyFill="1" applyBorder="1" applyAlignment="1">
      <alignment horizontal="left" vertical="center" wrapText="1"/>
    </xf>
    <xf numFmtId="0" fontId="3" fillId="0" borderId="49" xfId="0" applyFont="1" applyFill="1" applyBorder="1" applyAlignment="1">
      <alignment horizontal="left" vertical="center"/>
    </xf>
    <xf numFmtId="0" fontId="3" fillId="0" borderId="11" xfId="0" applyFont="1" applyFill="1" applyBorder="1" applyAlignment="1">
      <alignment horizontal="left" vertical="center"/>
    </xf>
    <xf numFmtId="0" fontId="3" fillId="0" borderId="75" xfId="0" applyFont="1" applyFill="1" applyBorder="1" applyAlignment="1">
      <alignment horizontal="left" vertical="center"/>
    </xf>
    <xf numFmtId="0" fontId="3" fillId="0" borderId="38" xfId="0" applyFont="1" applyFill="1" applyBorder="1" applyAlignment="1">
      <alignment horizontal="left" vertical="top" wrapText="1"/>
    </xf>
    <xf numFmtId="0" fontId="3" fillId="0" borderId="31" xfId="0" applyFont="1" applyFill="1" applyBorder="1" applyAlignment="1">
      <alignment horizontal="left" vertical="top"/>
    </xf>
    <xf numFmtId="0" fontId="3" fillId="0" borderId="32" xfId="0" applyFont="1" applyFill="1" applyBorder="1" applyAlignment="1">
      <alignment horizontal="left" vertical="top"/>
    </xf>
    <xf numFmtId="0" fontId="3" fillId="28" borderId="82" xfId="0" applyFont="1" applyFill="1" applyBorder="1" applyAlignment="1">
      <alignment horizontal="left" vertical="center"/>
    </xf>
    <xf numFmtId="0" fontId="3" fillId="28" borderId="31" xfId="0" applyFont="1" applyFill="1" applyBorder="1" applyAlignment="1">
      <alignment horizontal="left" vertical="center"/>
    </xf>
    <xf numFmtId="0" fontId="3" fillId="28" borderId="40" xfId="0" applyFont="1" applyFill="1" applyBorder="1" applyAlignment="1">
      <alignment horizontal="left" vertical="center"/>
    </xf>
    <xf numFmtId="187" fontId="3" fillId="0" borderId="30" xfId="0" applyNumberFormat="1" applyFont="1" applyFill="1" applyBorder="1" applyAlignment="1">
      <alignment horizontal="left" vertical="center"/>
    </xf>
    <xf numFmtId="187" fontId="3" fillId="0" borderId="17" xfId="0" applyNumberFormat="1" applyFont="1" applyFill="1" applyBorder="1" applyAlignment="1">
      <alignment horizontal="left" vertical="center"/>
    </xf>
    <xf numFmtId="0" fontId="3" fillId="0" borderId="12" xfId="0" applyFont="1" applyFill="1" applyBorder="1" applyAlignment="1">
      <alignment horizontal="left" vertical="center"/>
    </xf>
    <xf numFmtId="0" fontId="3" fillId="0" borderId="83"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33" borderId="19" xfId="0" applyFont="1" applyFill="1" applyBorder="1" applyAlignment="1">
      <alignment horizontal="left" vertical="center"/>
    </xf>
    <xf numFmtId="0" fontId="3" fillId="0" borderId="16" xfId="0" applyFont="1" applyFill="1" applyBorder="1" applyAlignment="1">
      <alignment horizontal="left" vertical="center"/>
    </xf>
    <xf numFmtId="0" fontId="3" fillId="0" borderId="39"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3" fillId="0" borderId="38"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208" fontId="4" fillId="0" borderId="60" xfId="0" applyNumberFormat="1" applyFont="1" applyFill="1" applyBorder="1" applyAlignment="1">
      <alignment horizontal="left" vertical="center" wrapText="1"/>
    </xf>
    <xf numFmtId="208" fontId="4" fillId="0" borderId="27" xfId="0" applyNumberFormat="1" applyFont="1" applyFill="1" applyBorder="1" applyAlignment="1">
      <alignment horizontal="left" vertical="center"/>
    </xf>
    <xf numFmtId="208" fontId="4" fillId="0" borderId="28" xfId="0" applyNumberFormat="1" applyFont="1" applyFill="1" applyBorder="1" applyAlignment="1">
      <alignment horizontal="left" vertical="center"/>
    </xf>
    <xf numFmtId="0" fontId="3" fillId="28" borderId="82" xfId="0" applyFont="1" applyFill="1" applyBorder="1" applyAlignment="1">
      <alignment horizontal="left" vertical="center" wrapText="1"/>
    </xf>
    <xf numFmtId="0" fontId="3" fillId="28" borderId="31" xfId="0" applyFont="1" applyFill="1" applyBorder="1" applyAlignment="1">
      <alignment horizontal="left" vertical="center" wrapText="1"/>
    </xf>
    <xf numFmtId="0" fontId="3" fillId="28" borderId="40" xfId="0" applyFont="1" applyFill="1" applyBorder="1" applyAlignment="1">
      <alignment horizontal="left" vertical="center" wrapText="1"/>
    </xf>
    <xf numFmtId="0" fontId="3" fillId="28" borderId="27" xfId="0" applyFont="1" applyFill="1" applyBorder="1" applyAlignment="1">
      <alignment horizontal="left" vertical="center" wrapText="1"/>
    </xf>
    <xf numFmtId="0" fontId="3" fillId="28" borderId="0" xfId="0" applyFont="1" applyFill="1" applyBorder="1" applyAlignment="1">
      <alignment horizontal="left" vertical="center" wrapText="1"/>
    </xf>
    <xf numFmtId="0" fontId="3" fillId="28" borderId="10" xfId="0" applyFont="1" applyFill="1" applyBorder="1" applyAlignment="1">
      <alignment horizontal="left" vertical="center" wrapText="1"/>
    </xf>
    <xf numFmtId="0" fontId="3" fillId="28" borderId="11" xfId="0" applyFont="1" applyFill="1" applyBorder="1" applyAlignment="1">
      <alignment horizontal="left" vertical="center"/>
    </xf>
    <xf numFmtId="0" fontId="3" fillId="0" borderId="29" xfId="0" applyFont="1" applyFill="1" applyBorder="1" applyAlignment="1">
      <alignment horizontal="left" vertical="center"/>
    </xf>
    <xf numFmtId="0" fontId="3" fillId="0" borderId="66" xfId="0" applyFont="1" applyFill="1" applyBorder="1" applyAlignment="1">
      <alignment horizontal="left" vertical="center"/>
    </xf>
    <xf numFmtId="0" fontId="3" fillId="28" borderId="16" xfId="0" applyFont="1" applyFill="1" applyBorder="1" applyAlignment="1">
      <alignment horizontal="left" vertical="center"/>
    </xf>
    <xf numFmtId="0" fontId="4" fillId="0" borderId="30"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3" fillId="0" borderId="30" xfId="0" applyFont="1" applyFill="1" applyBorder="1" applyAlignment="1">
      <alignment horizontal="center" vertical="center"/>
    </xf>
    <xf numFmtId="0" fontId="3" fillId="0" borderId="21" xfId="0" applyFont="1" applyFill="1" applyBorder="1" applyAlignment="1">
      <alignment horizontal="center" vertical="center"/>
    </xf>
    <xf numFmtId="0" fontId="8" fillId="0" borderId="38" xfId="0" applyNumberFormat="1" applyFont="1" applyFill="1" applyBorder="1" applyAlignment="1">
      <alignment horizontal="left" vertical="center" wrapText="1"/>
    </xf>
    <xf numFmtId="0" fontId="8" fillId="0" borderId="31" xfId="0" applyNumberFormat="1" applyFont="1" applyFill="1" applyBorder="1" applyAlignment="1">
      <alignment horizontal="left" vertical="center" wrapText="1"/>
    </xf>
    <xf numFmtId="0" fontId="8" fillId="0" borderId="32"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1" xfId="0" applyNumberFormat="1" applyFont="1" applyFill="1" applyBorder="1" applyAlignment="1">
      <alignment horizontal="left" vertical="center"/>
    </xf>
    <xf numFmtId="49" fontId="3" fillId="28" borderId="82" xfId="0" applyNumberFormat="1" applyFont="1" applyFill="1" applyBorder="1" applyAlignment="1">
      <alignment horizontal="left" vertical="center"/>
    </xf>
    <xf numFmtId="49" fontId="3" fillId="28"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0" fontId="4" fillId="0" borderId="38" xfId="0"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1" xfId="0" applyFont="1" applyFill="1" applyBorder="1" applyAlignment="1">
      <alignment horizontal="center" vertical="center"/>
    </xf>
    <xf numFmtId="0" fontId="8" fillId="0" borderId="30" xfId="0" applyNumberFormat="1" applyFont="1" applyFill="1" applyBorder="1" applyAlignment="1">
      <alignment horizontal="left" vertical="center" wrapText="1"/>
    </xf>
    <xf numFmtId="0" fontId="8" fillId="0" borderId="15" xfId="0" applyNumberFormat="1" applyFont="1" applyFill="1" applyBorder="1" applyAlignment="1">
      <alignment horizontal="left" vertical="center" wrapText="1"/>
    </xf>
    <xf numFmtId="0" fontId="8" fillId="0" borderId="17" xfId="0" applyNumberFormat="1" applyFont="1" applyFill="1" applyBorder="1" applyAlignment="1">
      <alignment horizontal="left" vertical="center" wrapText="1"/>
    </xf>
    <xf numFmtId="0" fontId="3" fillId="0" borderId="15" xfId="0" applyFont="1" applyFill="1" applyBorder="1" applyAlignment="1">
      <alignment horizontal="center" vertical="center"/>
    </xf>
    <xf numFmtId="49" fontId="3" fillId="28" borderId="65" xfId="0" applyNumberFormat="1" applyFont="1" applyFill="1" applyBorder="1" applyAlignment="1">
      <alignment horizontal="left" vertical="center"/>
    </xf>
    <xf numFmtId="49" fontId="3" fillId="28" borderId="27"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28" borderId="34"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22" xfId="0" applyNumberFormat="1" applyFont="1" applyFill="1" applyBorder="1" applyAlignment="1">
      <alignment horizontal="left" vertical="center" wrapText="1"/>
    </xf>
    <xf numFmtId="49" fontId="3" fillId="28" borderId="78"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xf>
    <xf numFmtId="49" fontId="3" fillId="28" borderId="19" xfId="0" applyNumberFormat="1" applyFont="1" applyFill="1" applyBorder="1" applyAlignment="1">
      <alignment horizontal="center" vertical="center"/>
    </xf>
    <xf numFmtId="0" fontId="8" fillId="33" borderId="74" xfId="0" applyNumberFormat="1" applyFont="1" applyFill="1" applyBorder="1" applyAlignment="1">
      <alignment horizontal="left" vertical="center" wrapText="1"/>
    </xf>
    <xf numFmtId="0" fontId="8" fillId="33" borderId="15" xfId="0" applyNumberFormat="1" applyFont="1" applyFill="1" applyBorder="1" applyAlignment="1">
      <alignment horizontal="left" vertical="center" wrapText="1"/>
    </xf>
    <xf numFmtId="0" fontId="8" fillId="33" borderId="21" xfId="0" applyNumberFormat="1"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28" borderId="34" xfId="0" applyNumberFormat="1" applyFont="1" applyFill="1" applyBorder="1" applyAlignment="1">
      <alignment horizontal="left" vertical="center"/>
    </xf>
    <xf numFmtId="49" fontId="3" fillId="28" borderId="36" xfId="0" applyNumberFormat="1" applyFont="1" applyFill="1" applyBorder="1" applyAlignment="1">
      <alignment horizontal="left" vertical="center"/>
    </xf>
    <xf numFmtId="49" fontId="3" fillId="28" borderId="30" xfId="0" applyNumberFormat="1" applyFont="1" applyFill="1" applyBorder="1" applyAlignment="1">
      <alignment horizontal="left" vertical="center"/>
    </xf>
    <xf numFmtId="49" fontId="3" fillId="28" borderId="23" xfId="0" applyNumberFormat="1" applyFont="1" applyFill="1" applyBorder="1" applyAlignment="1">
      <alignment horizontal="center" vertical="center" wrapText="1"/>
    </xf>
    <xf numFmtId="49" fontId="3" fillId="28" borderId="23" xfId="0" applyNumberFormat="1" applyFont="1" applyFill="1" applyBorder="1" applyAlignment="1">
      <alignment horizontal="center" vertical="center"/>
    </xf>
    <xf numFmtId="49" fontId="3" fillId="28" borderId="64" xfId="0" applyNumberFormat="1" applyFont="1" applyFill="1" applyBorder="1" applyAlignment="1">
      <alignment horizontal="center" vertical="center"/>
    </xf>
    <xf numFmtId="49" fontId="3" fillId="28" borderId="20" xfId="0" applyNumberFormat="1" applyFont="1" applyFill="1" applyBorder="1" applyAlignment="1">
      <alignment horizontal="center" vertical="center"/>
    </xf>
    <xf numFmtId="0" fontId="4" fillId="0" borderId="19"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11" fillId="0" borderId="84" xfId="0" applyNumberFormat="1"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28" borderId="78" xfId="0" applyFont="1" applyFill="1" applyBorder="1" applyAlignment="1">
      <alignment horizontal="center" vertical="center"/>
    </xf>
    <xf numFmtId="0" fontId="3" fillId="28" borderId="10" xfId="0" applyFont="1" applyFill="1" applyBorder="1" applyAlignment="1">
      <alignment horizontal="center" vertical="center"/>
    </xf>
    <xf numFmtId="0" fontId="3" fillId="28" borderId="34"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12" fillId="0" borderId="30" xfId="0" applyNumberFormat="1" applyFont="1" applyFill="1" applyBorder="1" applyAlignment="1">
      <alignment horizontal="left" vertical="center" wrapText="1"/>
    </xf>
    <xf numFmtId="0" fontId="12" fillId="0" borderId="15" xfId="0" applyNumberFormat="1" applyFont="1" applyFill="1" applyBorder="1" applyAlignment="1">
      <alignment horizontal="left" vertical="center" wrapText="1"/>
    </xf>
    <xf numFmtId="0" fontId="12" fillId="0" borderId="17" xfId="0" applyNumberFormat="1" applyFont="1" applyFill="1" applyBorder="1" applyAlignment="1">
      <alignment horizontal="left" vertical="center" wrapText="1"/>
    </xf>
    <xf numFmtId="0" fontId="4" fillId="0" borderId="16" xfId="0" applyFont="1" applyFill="1" applyBorder="1" applyAlignment="1">
      <alignment horizontal="center" vertical="center"/>
    </xf>
    <xf numFmtId="0" fontId="12" fillId="0" borderId="38" xfId="0" applyNumberFormat="1" applyFont="1" applyFill="1" applyBorder="1" applyAlignment="1">
      <alignment horizontal="left" vertical="center" wrapText="1"/>
    </xf>
    <xf numFmtId="0" fontId="12" fillId="0" borderId="31" xfId="0" applyNumberFormat="1" applyFont="1" applyFill="1" applyBorder="1" applyAlignment="1">
      <alignment horizontal="left" vertical="center" wrapText="1"/>
    </xf>
    <xf numFmtId="0" fontId="12" fillId="0" borderId="32" xfId="0" applyNumberFormat="1" applyFont="1" applyFill="1" applyBorder="1" applyAlignment="1">
      <alignment horizontal="left" vertical="center" wrapText="1"/>
    </xf>
    <xf numFmtId="0" fontId="8" fillId="33" borderId="82" xfId="0" applyNumberFormat="1" applyFont="1" applyFill="1" applyBorder="1" applyAlignment="1">
      <alignment horizontal="left" vertical="center" wrapText="1"/>
    </xf>
    <xf numFmtId="0" fontId="8" fillId="33" borderId="31" xfId="0" applyNumberFormat="1" applyFont="1" applyFill="1" applyBorder="1" applyAlignment="1">
      <alignment horizontal="left" vertical="center" wrapText="1"/>
    </xf>
    <xf numFmtId="0" fontId="8" fillId="33" borderId="40"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xf>
    <xf numFmtId="0" fontId="4" fillId="0" borderId="19" xfId="0" applyNumberFormat="1" applyFont="1" applyFill="1" applyBorder="1" applyAlignment="1">
      <alignment horizontal="center" vertical="center"/>
    </xf>
    <xf numFmtId="49" fontId="11" fillId="0" borderId="93" xfId="0" applyNumberFormat="1" applyFont="1" applyFill="1" applyBorder="1" applyAlignment="1">
      <alignment horizontal="left" vertical="center"/>
    </xf>
    <xf numFmtId="0" fontId="3" fillId="0" borderId="94" xfId="0" applyFont="1" applyFill="1" applyBorder="1" applyAlignment="1">
      <alignment horizontal="left" vertical="center"/>
    </xf>
    <xf numFmtId="49" fontId="3" fillId="28" borderId="19" xfId="0" applyNumberFormat="1" applyFont="1" applyFill="1" applyBorder="1" applyAlignment="1">
      <alignment horizontal="left" vertical="center"/>
    </xf>
    <xf numFmtId="0" fontId="3" fillId="28" borderId="20" xfId="0" applyFont="1" applyFill="1" applyBorder="1" applyAlignment="1">
      <alignment horizontal="left" vertical="center"/>
    </xf>
    <xf numFmtId="0" fontId="4" fillId="0" borderId="20" xfId="0" applyNumberFormat="1" applyFont="1" applyFill="1" applyBorder="1" applyAlignment="1">
      <alignment horizontal="center" vertical="center"/>
    </xf>
    <xf numFmtId="0" fontId="3" fillId="28" borderId="95" xfId="0" applyFont="1" applyFill="1" applyBorder="1" applyAlignment="1">
      <alignment horizontal="left" vertical="center"/>
    </xf>
    <xf numFmtId="49" fontId="3" fillId="28" borderId="43" xfId="0" applyNumberFormat="1" applyFont="1" applyFill="1" applyBorder="1" applyAlignment="1">
      <alignment horizontal="left" vertical="center"/>
    </xf>
    <xf numFmtId="0" fontId="3" fillId="28" borderId="23"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58" xfId="0" applyFont="1" applyFill="1" applyBorder="1" applyAlignment="1">
      <alignment horizontal="left" vertical="center"/>
    </xf>
    <xf numFmtId="0" fontId="3" fillId="28" borderId="19" xfId="0" applyFont="1" applyFill="1" applyBorder="1" applyAlignment="1">
      <alignment horizontal="center" vertical="center"/>
    </xf>
    <xf numFmtId="0" fontId="3" fillId="28" borderId="20" xfId="0" applyFont="1" applyFill="1" applyBorder="1" applyAlignment="1">
      <alignment horizontal="center" vertical="center"/>
    </xf>
    <xf numFmtId="0" fontId="8" fillId="28" borderId="19" xfId="0" applyNumberFormat="1" applyFont="1" applyFill="1" applyBorder="1" applyAlignment="1">
      <alignment horizontal="center" vertical="center"/>
    </xf>
    <xf numFmtId="0" fontId="3" fillId="0" borderId="30"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0" fontId="3" fillId="0" borderId="17" xfId="0" applyNumberFormat="1" applyFont="1" applyFill="1" applyBorder="1" applyAlignment="1">
      <alignment horizontal="left" vertical="center" wrapText="1"/>
    </xf>
    <xf numFmtId="0" fontId="3" fillId="28" borderId="18" xfId="0" applyNumberFormat="1" applyFont="1" applyFill="1" applyBorder="1" applyAlignment="1">
      <alignment horizontal="center" vertical="center"/>
    </xf>
    <xf numFmtId="49" fontId="6" fillId="0" borderId="11" xfId="0" applyNumberFormat="1" applyFont="1" applyFill="1" applyBorder="1" applyAlignment="1">
      <alignment vertical="center"/>
    </xf>
    <xf numFmtId="49" fontId="3" fillId="0" borderId="71" xfId="0" applyNumberFormat="1" applyFont="1" applyFill="1" applyBorder="1" applyAlignment="1">
      <alignment horizontal="left" vertical="center"/>
    </xf>
    <xf numFmtId="0" fontId="4" fillId="0" borderId="31" xfId="0" applyFont="1" applyFill="1" applyBorder="1" applyAlignment="1">
      <alignment horizontal="center" vertical="center"/>
    </xf>
    <xf numFmtId="49" fontId="3" fillId="28" borderId="13" xfId="0" applyNumberFormat="1" applyFont="1" applyFill="1" applyBorder="1" applyAlignment="1">
      <alignment horizontal="left" vertical="center"/>
    </xf>
    <xf numFmtId="0" fontId="3" fillId="28" borderId="67" xfId="0" applyFont="1" applyFill="1" applyBorder="1" applyAlignment="1">
      <alignment horizontal="left" vertical="center"/>
    </xf>
    <xf numFmtId="0" fontId="4" fillId="0" borderId="6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0" xfId="0" applyNumberFormat="1" applyFont="1" applyFill="1" applyBorder="1" applyAlignment="1">
      <alignment horizontal="center" vertical="center"/>
    </xf>
    <xf numFmtId="0" fontId="3" fillId="28" borderId="30" xfId="0" applyNumberFormat="1" applyFont="1" applyFill="1" applyBorder="1" applyAlignment="1">
      <alignment horizontal="center" vertical="center" wrapText="1"/>
    </xf>
    <xf numFmtId="0" fontId="3" fillId="28" borderId="21" xfId="0" applyNumberFormat="1" applyFont="1" applyFill="1" applyBorder="1" applyAlignment="1">
      <alignment horizontal="center" vertical="center"/>
    </xf>
    <xf numFmtId="0" fontId="3" fillId="28" borderId="95" xfId="0" applyNumberFormat="1" applyFont="1" applyFill="1" applyBorder="1" applyAlignment="1">
      <alignment horizontal="left" vertical="center"/>
    </xf>
    <xf numFmtId="0" fontId="3" fillId="28" borderId="19" xfId="0" applyNumberFormat="1" applyFont="1" applyFill="1" applyBorder="1" applyAlignment="1">
      <alignment horizontal="center" vertical="center"/>
    </xf>
    <xf numFmtId="0" fontId="4" fillId="0" borderId="30" xfId="0" applyNumberFormat="1" applyFont="1" applyFill="1" applyBorder="1" applyAlignment="1">
      <alignment horizontal="left" vertical="center"/>
    </xf>
    <xf numFmtId="0" fontId="4" fillId="0" borderId="15" xfId="0" applyNumberFormat="1" applyFont="1" applyFill="1" applyBorder="1" applyAlignment="1">
      <alignment horizontal="left" vertical="center"/>
    </xf>
    <xf numFmtId="0" fontId="4" fillId="0" borderId="17" xfId="0" applyNumberFormat="1" applyFont="1" applyFill="1" applyBorder="1" applyAlignment="1">
      <alignment horizontal="left" vertical="center"/>
    </xf>
    <xf numFmtId="0" fontId="7" fillId="28" borderId="79" xfId="0" applyNumberFormat="1" applyFont="1" applyFill="1" applyBorder="1" applyAlignment="1">
      <alignment horizontal="center" vertical="top" textRotation="255" wrapText="1"/>
    </xf>
    <xf numFmtId="0" fontId="7" fillId="28" borderId="13" xfId="0" applyNumberFormat="1" applyFont="1" applyFill="1" applyBorder="1" applyAlignment="1">
      <alignment horizontal="center" vertical="top" textRotation="255" wrapText="1"/>
    </xf>
    <xf numFmtId="0" fontId="0" fillId="28" borderId="14" xfId="0" applyNumberFormat="1" applyFont="1" applyFill="1" applyBorder="1" applyAlignment="1">
      <alignment horizontal="center" vertical="top" textRotation="255" wrapText="1"/>
    </xf>
    <xf numFmtId="0" fontId="3" fillId="28" borderId="70" xfId="0" applyNumberFormat="1" applyFont="1" applyFill="1" applyBorder="1" applyAlignment="1">
      <alignment horizontal="left" vertical="center" wrapText="1"/>
    </xf>
    <xf numFmtId="0" fontId="3" fillId="28" borderId="19" xfId="0" applyNumberFormat="1" applyFont="1" applyFill="1" applyBorder="1" applyAlignment="1">
      <alignment horizontal="left" vertical="center" wrapText="1"/>
    </xf>
    <xf numFmtId="0" fontId="3" fillId="28" borderId="81" xfId="0" applyNumberFormat="1" applyFont="1" applyFill="1" applyBorder="1" applyAlignment="1">
      <alignment horizontal="left" vertical="center"/>
    </xf>
    <xf numFmtId="0" fontId="3" fillId="28" borderId="13" xfId="0" applyNumberFormat="1" applyFont="1" applyFill="1" applyBorder="1" applyAlignment="1">
      <alignment horizontal="left" vertical="center"/>
    </xf>
    <xf numFmtId="0" fontId="3" fillId="28" borderId="67" xfId="0" applyNumberFormat="1" applyFont="1" applyFill="1" applyBorder="1" applyAlignment="1">
      <alignment horizontal="left" vertical="center"/>
    </xf>
    <xf numFmtId="0" fontId="4" fillId="0" borderId="31" xfId="0" applyNumberFormat="1" applyFont="1" applyFill="1" applyBorder="1" applyAlignment="1">
      <alignment horizontal="center" vertical="center"/>
    </xf>
    <xf numFmtId="0" fontId="3" fillId="28" borderId="82" xfId="0" applyNumberFormat="1" applyFont="1" applyFill="1" applyBorder="1" applyAlignment="1">
      <alignment horizontal="left" vertical="center"/>
    </xf>
    <xf numFmtId="0" fontId="3" fillId="28" borderId="31" xfId="0" applyNumberFormat="1" applyFont="1" applyFill="1" applyBorder="1" applyAlignment="1">
      <alignment horizontal="left" vertical="center"/>
    </xf>
    <xf numFmtId="0" fontId="3" fillId="28" borderId="40" xfId="0" applyNumberFormat="1" applyFont="1" applyFill="1" applyBorder="1" applyAlignment="1">
      <alignment horizontal="left" vertical="center"/>
    </xf>
    <xf numFmtId="0" fontId="3" fillId="0" borderId="93" xfId="0" applyNumberFormat="1" applyFont="1" applyFill="1" applyBorder="1" applyAlignment="1">
      <alignment horizontal="left" vertical="center"/>
    </xf>
    <xf numFmtId="0" fontId="3" fillId="0" borderId="94" xfId="0" applyNumberFormat="1" applyFont="1" applyFill="1" applyBorder="1" applyAlignment="1">
      <alignment horizontal="left" vertical="center"/>
    </xf>
    <xf numFmtId="0" fontId="3" fillId="0" borderId="96" xfId="0" applyNumberFormat="1" applyFont="1" applyFill="1" applyBorder="1" applyAlignment="1">
      <alignment horizontal="left" vertical="center"/>
    </xf>
    <xf numFmtId="0" fontId="3" fillId="0" borderId="97" xfId="0" applyNumberFormat="1" applyFont="1" applyFill="1" applyBorder="1" applyAlignment="1">
      <alignment horizontal="left" vertical="center"/>
    </xf>
    <xf numFmtId="0" fontId="3" fillId="28" borderId="74" xfId="0" applyNumberFormat="1" applyFont="1" applyFill="1" applyBorder="1" applyAlignment="1">
      <alignment horizontal="left" vertical="center" wrapText="1"/>
    </xf>
    <xf numFmtId="0" fontId="4" fillId="0" borderId="15" xfId="0" applyNumberFormat="1" applyFont="1" applyFill="1" applyBorder="1" applyAlignment="1">
      <alignment horizontal="center" vertical="center"/>
    </xf>
    <xf numFmtId="0" fontId="3" fillId="0" borderId="31" xfId="0" applyNumberFormat="1" applyFont="1" applyFill="1" applyBorder="1" applyAlignment="1">
      <alignment horizontal="left" vertical="center"/>
    </xf>
    <xf numFmtId="0" fontId="3" fillId="0" borderId="32" xfId="0" applyNumberFormat="1" applyFont="1" applyFill="1" applyBorder="1" applyAlignment="1">
      <alignment horizontal="left" vertical="center"/>
    </xf>
    <xf numFmtId="0" fontId="8" fillId="28" borderId="20" xfId="0" applyNumberFormat="1" applyFont="1" applyFill="1" applyBorder="1" applyAlignment="1">
      <alignment horizontal="center" vertical="center"/>
    </xf>
    <xf numFmtId="0" fontId="4" fillId="0" borderId="30" xfId="0" applyFont="1" applyFill="1" applyBorder="1" applyAlignment="1">
      <alignment horizontal="center" vertical="center"/>
    </xf>
    <xf numFmtId="49" fontId="3" fillId="28" borderId="72" xfId="0" applyNumberFormat="1" applyFont="1" applyFill="1" applyBorder="1" applyAlignment="1">
      <alignment horizontal="left" vertical="center"/>
    </xf>
    <xf numFmtId="0" fontId="3" fillId="33" borderId="58" xfId="0" applyNumberFormat="1" applyFont="1" applyFill="1" applyBorder="1" applyAlignment="1">
      <alignment horizontal="left" vertical="center"/>
    </xf>
    <xf numFmtId="0" fontId="3" fillId="33" borderId="24" xfId="0" applyNumberFormat="1" applyFont="1" applyFill="1" applyBorder="1" applyAlignment="1">
      <alignment horizontal="left" vertical="center"/>
    </xf>
    <xf numFmtId="49" fontId="3" fillId="28" borderId="4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6" xfId="0" applyNumberFormat="1" applyFont="1" applyFill="1" applyBorder="1" applyAlignment="1">
      <alignment horizontal="left" vertical="center"/>
    </xf>
    <xf numFmtId="0" fontId="3" fillId="33" borderId="30" xfId="0" applyNumberFormat="1" applyFont="1" applyFill="1" applyBorder="1" applyAlignment="1">
      <alignment horizontal="left" vertical="center" wrapText="1"/>
    </xf>
    <xf numFmtId="0" fontId="3" fillId="33" borderId="15" xfId="0" applyNumberFormat="1" applyFont="1" applyFill="1" applyBorder="1" applyAlignment="1">
      <alignment horizontal="left" vertical="center" wrapText="1"/>
    </xf>
    <xf numFmtId="0" fontId="3" fillId="28" borderId="60" xfId="0" applyNumberFormat="1" applyFont="1" applyFill="1" applyBorder="1" applyAlignment="1">
      <alignment horizontal="left" vertical="center" wrapText="1"/>
    </xf>
    <xf numFmtId="0" fontId="3" fillId="28" borderId="26" xfId="0" applyNumberFormat="1" applyFont="1" applyFill="1" applyBorder="1" applyAlignment="1">
      <alignment horizontal="left" vertical="center"/>
    </xf>
    <xf numFmtId="0" fontId="3" fillId="28" borderId="35" xfId="0" applyNumberFormat="1" applyFont="1" applyFill="1" applyBorder="1" applyAlignment="1">
      <alignment horizontal="left" vertical="center"/>
    </xf>
    <xf numFmtId="0" fontId="3" fillId="28" borderId="76" xfId="0" applyNumberFormat="1" applyFont="1" applyFill="1" applyBorder="1" applyAlignment="1">
      <alignment horizontal="left" vertical="center"/>
    </xf>
    <xf numFmtId="49" fontId="3" fillId="0" borderId="96" xfId="0" applyNumberFormat="1" applyFont="1" applyBorder="1" applyAlignment="1">
      <alignment horizontal="left" vertical="center"/>
    </xf>
    <xf numFmtId="0" fontId="3" fillId="0" borderId="97" xfId="0" applyFont="1" applyBorder="1" applyAlignment="1">
      <alignment horizontal="left" vertical="center"/>
    </xf>
    <xf numFmtId="49" fontId="3" fillId="28" borderId="58" xfId="0" applyNumberFormat="1" applyFont="1" applyFill="1" applyBorder="1" applyAlignment="1">
      <alignment horizontal="left" vertical="center"/>
    </xf>
    <xf numFmtId="49" fontId="3" fillId="28" borderId="24"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0" fontId="0" fillId="0" borderId="15"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49" fontId="3" fillId="28" borderId="45" xfId="0" applyNumberFormat="1" applyFont="1" applyFill="1" applyBorder="1" applyAlignment="1">
      <alignment horizontal="left" vertical="center" wrapText="1"/>
    </xf>
    <xf numFmtId="0" fontId="3" fillId="28" borderId="70" xfId="0" applyNumberFormat="1" applyFont="1" applyFill="1" applyBorder="1" applyAlignment="1">
      <alignment horizontal="left" vertical="center"/>
    </xf>
    <xf numFmtId="0" fontId="3" fillId="28" borderId="19" xfId="0" applyNumberFormat="1" applyFont="1" applyFill="1" applyBorder="1" applyAlignment="1">
      <alignment horizontal="left" vertical="center"/>
    </xf>
    <xf numFmtId="0" fontId="3" fillId="0" borderId="19" xfId="0" applyNumberFormat="1" applyFont="1" applyFill="1" applyBorder="1" applyAlignment="1">
      <alignment horizontal="left" vertical="center"/>
    </xf>
    <xf numFmtId="0" fontId="3" fillId="0" borderId="20" xfId="0" applyNumberFormat="1" applyFont="1" applyFill="1" applyBorder="1" applyAlignment="1">
      <alignment horizontal="left" vertical="center"/>
    </xf>
    <xf numFmtId="0" fontId="4" fillId="0" borderId="19" xfId="0" applyNumberFormat="1" applyFont="1" applyFill="1" applyBorder="1" applyAlignment="1">
      <alignment horizontal="left" vertical="center"/>
    </xf>
    <xf numFmtId="0" fontId="4" fillId="0" borderId="20" xfId="0" applyNumberFormat="1" applyFont="1" applyFill="1" applyBorder="1" applyAlignment="1">
      <alignment horizontal="left" vertical="center"/>
    </xf>
    <xf numFmtId="0" fontId="8" fillId="33" borderId="19" xfId="0" applyNumberFormat="1" applyFont="1" applyFill="1" applyBorder="1" applyAlignment="1">
      <alignment horizontal="left" vertical="center" wrapText="1"/>
    </xf>
    <xf numFmtId="0" fontId="8" fillId="33" borderId="20" xfId="0" applyNumberFormat="1" applyFont="1" applyFill="1" applyBorder="1" applyAlignment="1">
      <alignment horizontal="left" vertical="center" wrapText="1"/>
    </xf>
    <xf numFmtId="212" fontId="4" fillId="0" borderId="19" xfId="0" applyNumberFormat="1" applyFont="1" applyFill="1" applyBorder="1" applyAlignment="1">
      <alignment horizontal="left" vertical="center"/>
    </xf>
    <xf numFmtId="0" fontId="8" fillId="33" borderId="19" xfId="0" applyNumberFormat="1" applyFont="1" applyFill="1" applyBorder="1" applyAlignment="1">
      <alignment horizontal="left" vertical="center"/>
    </xf>
    <xf numFmtId="0" fontId="8" fillId="33" borderId="20" xfId="0" applyNumberFormat="1" applyFont="1" applyFill="1" applyBorder="1" applyAlignment="1">
      <alignment horizontal="left" vertical="center"/>
    </xf>
    <xf numFmtId="49" fontId="3" fillId="28" borderId="79" xfId="0" applyNumberFormat="1" applyFont="1" applyFill="1" applyBorder="1" applyAlignment="1">
      <alignment horizontal="left" vertical="center" wrapText="1"/>
    </xf>
    <xf numFmtId="0" fontId="3" fillId="28" borderId="80" xfId="0" applyFont="1" applyFill="1" applyBorder="1" applyAlignment="1">
      <alignment horizontal="left" vertical="center" wrapText="1"/>
    </xf>
    <xf numFmtId="0" fontId="3" fillId="28" borderId="12" xfId="0" applyFont="1" applyFill="1" applyBorder="1" applyAlignment="1">
      <alignment horizontal="left" vertical="center" wrapText="1"/>
    </xf>
    <xf numFmtId="0" fontId="3" fillId="0" borderId="12" xfId="0" applyNumberFormat="1" applyFont="1" applyFill="1" applyBorder="1" applyAlignment="1">
      <alignment horizontal="left" vertical="center"/>
    </xf>
    <xf numFmtId="0" fontId="3" fillId="0" borderId="83"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212" fontId="4" fillId="0" borderId="20" xfId="0" applyNumberFormat="1" applyFont="1" applyFill="1" applyBorder="1" applyAlignment="1">
      <alignment horizontal="left" vertical="center"/>
    </xf>
    <xf numFmtId="0" fontId="3" fillId="28" borderId="65" xfId="0" applyNumberFormat="1" applyFont="1" applyFill="1" applyBorder="1" applyAlignment="1">
      <alignment horizontal="left" vertical="center" wrapText="1"/>
    </xf>
    <xf numFmtId="0" fontId="3" fillId="28" borderId="27" xfId="0" applyNumberFormat="1" applyFont="1" applyFill="1" applyBorder="1" applyAlignment="1">
      <alignment horizontal="left" vertical="center" wrapText="1"/>
    </xf>
    <xf numFmtId="0" fontId="3" fillId="28" borderId="26" xfId="0" applyNumberFormat="1" applyFont="1" applyFill="1" applyBorder="1" applyAlignment="1">
      <alignment horizontal="left" vertical="center" wrapText="1"/>
    </xf>
    <xf numFmtId="0" fontId="3" fillId="28" borderId="45" xfId="0" applyNumberFormat="1" applyFont="1" applyFill="1" applyBorder="1" applyAlignment="1">
      <alignment horizontal="left" vertical="center" wrapText="1"/>
    </xf>
    <xf numFmtId="0" fontId="3" fillId="28" borderId="0" xfId="0" applyNumberFormat="1" applyFont="1" applyFill="1" applyBorder="1" applyAlignment="1">
      <alignment horizontal="left" vertical="center" wrapText="1"/>
    </xf>
    <xf numFmtId="0" fontId="3" fillId="28" borderId="76" xfId="0" applyNumberFormat="1" applyFont="1" applyFill="1" applyBorder="1" applyAlignment="1">
      <alignment horizontal="left" vertical="center" wrapText="1"/>
    </xf>
    <xf numFmtId="0" fontId="3" fillId="28" borderId="33" xfId="0" applyNumberFormat="1" applyFont="1" applyFill="1" applyBorder="1" applyAlignment="1">
      <alignment horizontal="left" vertical="center" wrapText="1"/>
    </xf>
    <xf numFmtId="0" fontId="3" fillId="28" borderId="10" xfId="0" applyNumberFormat="1" applyFont="1" applyFill="1" applyBorder="1" applyAlignment="1">
      <alignment horizontal="left" vertical="center" wrapText="1"/>
    </xf>
    <xf numFmtId="0" fontId="3" fillId="28" borderId="77" xfId="0" applyNumberFormat="1" applyFont="1" applyFill="1" applyBorder="1" applyAlignment="1">
      <alignment horizontal="left" vertical="center" wrapText="1"/>
    </xf>
    <xf numFmtId="0" fontId="3" fillId="33" borderId="21" xfId="0" applyNumberFormat="1" applyFont="1" applyFill="1" applyBorder="1" applyAlignment="1">
      <alignment horizontal="left" vertical="center" wrapText="1"/>
    </xf>
    <xf numFmtId="187" fontId="4" fillId="0" borderId="60" xfId="0" applyNumberFormat="1" applyFont="1" applyFill="1" applyBorder="1" applyAlignment="1">
      <alignment horizontal="right" vertical="center"/>
    </xf>
    <xf numFmtId="187" fontId="4" fillId="0" borderId="27" xfId="0" applyNumberFormat="1" applyFont="1" applyFill="1" applyBorder="1" applyAlignment="1">
      <alignment horizontal="right" vertical="center"/>
    </xf>
    <xf numFmtId="187" fontId="4" fillId="0" borderId="26" xfId="0" applyNumberFormat="1" applyFont="1" applyFill="1" applyBorder="1" applyAlignment="1">
      <alignment horizontal="right" vertical="center"/>
    </xf>
    <xf numFmtId="187" fontId="4" fillId="0" borderId="28" xfId="0" applyNumberFormat="1" applyFont="1" applyFill="1" applyBorder="1" applyAlignment="1">
      <alignment horizontal="right" vertical="center"/>
    </xf>
    <xf numFmtId="0" fontId="8" fillId="0" borderId="21" xfId="0" applyNumberFormat="1" applyFont="1" applyFill="1" applyBorder="1" applyAlignment="1">
      <alignment horizontal="left" vertical="center"/>
    </xf>
    <xf numFmtId="187" fontId="4" fillId="0" borderId="30" xfId="0" applyNumberFormat="1" applyFont="1" applyFill="1" applyBorder="1" applyAlignment="1">
      <alignment horizontal="right" vertical="center"/>
    </xf>
    <xf numFmtId="187" fontId="4" fillId="0" borderId="15" xfId="0" applyNumberFormat="1" applyFont="1" applyFill="1" applyBorder="1" applyAlignment="1">
      <alignment horizontal="right" vertical="center"/>
    </xf>
    <xf numFmtId="187" fontId="4" fillId="0" borderId="21" xfId="0" applyNumberFormat="1" applyFont="1" applyFill="1" applyBorder="1" applyAlignment="1">
      <alignment horizontal="right" vertical="center"/>
    </xf>
    <xf numFmtId="187" fontId="4" fillId="0" borderId="17" xfId="0" applyNumberFormat="1" applyFont="1" applyFill="1" applyBorder="1" applyAlignment="1">
      <alignment horizontal="right" vertical="center"/>
    </xf>
    <xf numFmtId="0" fontId="3" fillId="33" borderId="74" xfId="0" applyFont="1" applyFill="1" applyBorder="1" applyAlignment="1">
      <alignment horizontal="left" vertical="center"/>
    </xf>
    <xf numFmtId="0" fontId="3" fillId="0" borderId="21" xfId="0" applyNumberFormat="1" applyFont="1" applyFill="1" applyBorder="1" applyAlignment="1">
      <alignment horizontal="left" vertical="center"/>
    </xf>
    <xf numFmtId="0" fontId="3" fillId="28" borderId="18" xfId="0" applyNumberFormat="1" applyFont="1" applyFill="1" applyBorder="1" applyAlignment="1">
      <alignment horizontal="center" vertical="top" textRotation="255" wrapText="1"/>
    </xf>
    <xf numFmtId="0" fontId="3" fillId="28" borderId="67" xfId="0" applyNumberFormat="1" applyFont="1" applyFill="1" applyBorder="1" applyAlignment="1">
      <alignment horizontal="center" vertical="top" textRotation="255" wrapText="1"/>
    </xf>
    <xf numFmtId="0" fontId="3" fillId="28" borderId="29" xfId="0" applyNumberFormat="1" applyFont="1" applyFill="1" applyBorder="1" applyAlignment="1">
      <alignment horizontal="center" vertical="top" textRotation="255" wrapText="1"/>
    </xf>
    <xf numFmtId="187" fontId="4" fillId="0" borderId="19" xfId="59" applyNumberFormat="1" applyFont="1" applyFill="1" applyBorder="1" applyAlignment="1">
      <alignment horizontal="right" vertical="center"/>
    </xf>
    <xf numFmtId="187" fontId="3" fillId="0" borderId="30" xfId="59" applyNumberFormat="1" applyFont="1" applyFill="1" applyBorder="1" applyAlignment="1">
      <alignment horizontal="right" vertical="center"/>
    </xf>
    <xf numFmtId="187" fontId="3" fillId="0" borderId="15" xfId="59" applyNumberFormat="1" applyFont="1" applyFill="1" applyBorder="1" applyAlignment="1">
      <alignment horizontal="right" vertical="center"/>
    </xf>
    <xf numFmtId="187" fontId="3" fillId="0" borderId="17" xfId="59" applyNumberFormat="1" applyFont="1" applyFill="1" applyBorder="1" applyAlignment="1">
      <alignment horizontal="right" vertical="center"/>
    </xf>
    <xf numFmtId="0" fontId="3" fillId="33" borderId="30" xfId="0" applyNumberFormat="1" applyFont="1" applyFill="1" applyBorder="1" applyAlignment="1">
      <alignment horizontal="left" vertical="center"/>
    </xf>
    <xf numFmtId="0" fontId="3" fillId="33" borderId="15" xfId="0" applyNumberFormat="1" applyFont="1" applyFill="1" applyBorder="1" applyAlignment="1">
      <alignment horizontal="left" vertical="center"/>
    </xf>
    <xf numFmtId="0" fontId="3" fillId="33" borderId="21" xfId="0" applyNumberFormat="1" applyFont="1" applyFill="1" applyBorder="1" applyAlignment="1">
      <alignment horizontal="left" vertical="center"/>
    </xf>
    <xf numFmtId="187" fontId="4" fillId="0" borderId="20" xfId="59" applyNumberFormat="1" applyFont="1" applyFill="1" applyBorder="1" applyAlignment="1">
      <alignment horizontal="right" vertical="center"/>
    </xf>
    <xf numFmtId="210" fontId="4" fillId="0" borderId="19" xfId="59" applyNumberFormat="1" applyFont="1" applyFill="1" applyBorder="1" applyAlignment="1">
      <alignment horizontal="right" vertical="center"/>
    </xf>
    <xf numFmtId="210" fontId="4" fillId="0" borderId="20" xfId="59" applyNumberFormat="1" applyFont="1" applyFill="1" applyBorder="1" applyAlignment="1">
      <alignment horizontal="right" vertical="center"/>
    </xf>
    <xf numFmtId="0" fontId="3" fillId="28" borderId="79" xfId="59" applyNumberFormat="1" applyFont="1" applyFill="1" applyBorder="1" applyAlignment="1">
      <alignment horizontal="left" vertical="center"/>
    </xf>
    <xf numFmtId="0" fontId="3" fillId="28" borderId="19" xfId="59"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7" xfId="0" applyNumberFormat="1" applyFont="1" applyFill="1" applyBorder="1" applyAlignment="1">
      <alignment horizontal="left" vertical="center"/>
    </xf>
    <xf numFmtId="187" fontId="3" fillId="0" borderId="21" xfId="59" applyNumberFormat="1" applyFont="1" applyFill="1" applyBorder="1" applyAlignment="1">
      <alignment horizontal="right" vertical="center"/>
    </xf>
    <xf numFmtId="0" fontId="3" fillId="33" borderId="76" xfId="0" applyFont="1" applyFill="1" applyBorder="1" applyAlignment="1">
      <alignment horizontal="left" vertical="center"/>
    </xf>
    <xf numFmtId="0" fontId="3" fillId="33" borderId="67" xfId="0" applyFont="1" applyFill="1" applyBorder="1" applyAlignment="1">
      <alignment horizontal="left" vertical="center"/>
    </xf>
    <xf numFmtId="0" fontId="3" fillId="33" borderId="35" xfId="0" applyFont="1" applyFill="1" applyBorder="1" applyAlignment="1">
      <alignment horizontal="left" vertical="center"/>
    </xf>
    <xf numFmtId="49" fontId="8" fillId="28" borderId="76" xfId="0" applyNumberFormat="1" applyFont="1" applyFill="1" applyBorder="1" applyAlignment="1">
      <alignment horizontal="left" vertical="center"/>
    </xf>
    <xf numFmtId="0" fontId="8" fillId="28" borderId="67" xfId="0" applyFont="1" applyFill="1" applyBorder="1" applyAlignment="1">
      <alignment horizontal="left" vertical="center"/>
    </xf>
    <xf numFmtId="0" fontId="8" fillId="28" borderId="35" xfId="0" applyFont="1" applyFill="1" applyBorder="1" applyAlignment="1">
      <alignment horizontal="left" vertical="center"/>
    </xf>
    <xf numFmtId="0" fontId="8" fillId="28" borderId="30" xfId="0" applyNumberFormat="1" applyFont="1" applyFill="1" applyBorder="1" applyAlignment="1">
      <alignment horizontal="left" vertical="center"/>
    </xf>
    <xf numFmtId="0" fontId="8" fillId="28" borderId="15" xfId="0" applyNumberFormat="1" applyFont="1" applyFill="1" applyBorder="1" applyAlignment="1">
      <alignment horizontal="left" vertical="center"/>
    </xf>
    <xf numFmtId="0" fontId="8" fillId="28" borderId="21"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0" fontId="3" fillId="0" borderId="58" xfId="0" applyNumberFormat="1" applyFont="1" applyFill="1" applyBorder="1" applyAlignment="1">
      <alignment horizontal="left" vertical="center" wrapText="1"/>
    </xf>
    <xf numFmtId="0" fontId="3" fillId="0" borderId="24" xfId="0" applyNumberFormat="1" applyFont="1" applyFill="1" applyBorder="1" applyAlignment="1">
      <alignment horizontal="left" vertical="center" wrapText="1"/>
    </xf>
    <xf numFmtId="0" fontId="3" fillId="0" borderId="25"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33" borderId="74" xfId="0" applyNumberFormat="1" applyFont="1" applyFill="1" applyBorder="1" applyAlignment="1">
      <alignment horizontal="left" vertical="center"/>
    </xf>
    <xf numFmtId="49" fontId="3" fillId="33" borderId="15" xfId="0" applyNumberFormat="1" applyFont="1" applyFill="1" applyBorder="1" applyAlignment="1">
      <alignment horizontal="left" vertical="center"/>
    </xf>
    <xf numFmtId="49" fontId="3" fillId="0" borderId="76" xfId="0" applyNumberFormat="1" applyFont="1" applyFill="1" applyBorder="1" applyAlignment="1">
      <alignment horizontal="left" vertical="center"/>
    </xf>
    <xf numFmtId="0" fontId="3" fillId="0" borderId="67" xfId="0" applyFont="1" applyFill="1" applyBorder="1" applyAlignment="1">
      <alignment horizontal="left" vertical="center"/>
    </xf>
    <xf numFmtId="0" fontId="3" fillId="0" borderId="38"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28" borderId="23" xfId="0" applyNumberFormat="1" applyFont="1" applyFill="1" applyBorder="1" applyAlignment="1">
      <alignment horizontal="left" vertical="center"/>
    </xf>
    <xf numFmtId="188" fontId="4" fillId="0" borderId="58" xfId="0" applyNumberFormat="1" applyFont="1" applyFill="1" applyBorder="1" applyAlignment="1">
      <alignment horizontal="left" vertical="center" wrapText="1"/>
    </xf>
    <xf numFmtId="188" fontId="4" fillId="0" borderId="24" xfId="0" applyNumberFormat="1" applyFont="1" applyFill="1" applyBorder="1" applyAlignment="1">
      <alignment horizontal="left" vertical="center" wrapText="1"/>
    </xf>
    <xf numFmtId="188" fontId="4" fillId="0" borderId="25" xfId="0" applyNumberFormat="1" applyFont="1" applyFill="1" applyBorder="1" applyAlignment="1">
      <alignment horizontal="left" vertical="center" wrapText="1"/>
    </xf>
    <xf numFmtId="49" fontId="3" fillId="28" borderId="65" xfId="0" applyNumberFormat="1" applyFont="1" applyFill="1" applyBorder="1" applyAlignment="1">
      <alignment horizontal="left" vertical="center" wrapText="1"/>
    </xf>
    <xf numFmtId="49" fontId="3" fillId="28" borderId="27" xfId="0" applyNumberFormat="1" applyFont="1" applyFill="1" applyBorder="1" applyAlignment="1">
      <alignment horizontal="left" vertical="center" wrapText="1"/>
    </xf>
    <xf numFmtId="49" fontId="3" fillId="28" borderId="26" xfId="0" applyNumberFormat="1" applyFont="1" applyFill="1" applyBorder="1" applyAlignment="1">
      <alignment horizontal="left" vertical="center" wrapText="1"/>
    </xf>
    <xf numFmtId="0" fontId="3" fillId="0" borderId="28" xfId="0" applyNumberFormat="1" applyFont="1" applyFill="1" applyBorder="1" applyAlignment="1">
      <alignment horizontal="left" vertical="top" wrapText="1"/>
    </xf>
    <xf numFmtId="0" fontId="3" fillId="0" borderId="78"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44" xfId="0" applyNumberFormat="1" applyFont="1" applyFill="1" applyBorder="1" applyAlignment="1">
      <alignment horizontal="left" vertical="top" wrapText="1"/>
    </xf>
    <xf numFmtId="49" fontId="3" fillId="28" borderId="70" xfId="0" applyNumberFormat="1" applyFont="1" applyFill="1" applyBorder="1" applyAlignment="1">
      <alignment horizontal="left" vertical="center" wrapText="1"/>
    </xf>
    <xf numFmtId="49" fontId="3" fillId="28" borderId="19" xfId="0" applyNumberFormat="1" applyFont="1" applyFill="1" applyBorder="1" applyAlignment="1">
      <alignment horizontal="left" vertical="center" wrapText="1"/>
    </xf>
    <xf numFmtId="9" fontId="4" fillId="0" borderId="19" xfId="0" applyNumberFormat="1" applyFont="1" applyFill="1" applyBorder="1" applyAlignment="1">
      <alignment horizontal="left" vertical="center" wrapText="1"/>
    </xf>
    <xf numFmtId="9" fontId="4" fillId="0" borderId="20" xfId="0" applyNumberFormat="1" applyFont="1" applyFill="1" applyBorder="1" applyAlignment="1">
      <alignment horizontal="left" vertical="center" wrapText="1"/>
    </xf>
    <xf numFmtId="0" fontId="3" fillId="28" borderId="70" xfId="0" applyFont="1" applyFill="1" applyBorder="1" applyAlignment="1">
      <alignment horizontal="left" vertical="center" wrapText="1"/>
    </xf>
    <xf numFmtId="187" fontId="4" fillId="0" borderId="60" xfId="0" applyNumberFormat="1" applyFont="1" applyFill="1" applyBorder="1" applyAlignment="1">
      <alignment horizontal="left" vertical="center" wrapText="1"/>
    </xf>
    <xf numFmtId="187" fontId="4" fillId="0" borderId="27" xfId="0" applyNumberFormat="1" applyFont="1" applyFill="1" applyBorder="1" applyAlignment="1">
      <alignment horizontal="left" vertical="center" wrapText="1"/>
    </xf>
    <xf numFmtId="187" fontId="4" fillId="0" borderId="28" xfId="0" applyNumberFormat="1" applyFont="1" applyFill="1" applyBorder="1" applyAlignment="1">
      <alignment horizontal="left" vertical="center" wrapText="1"/>
    </xf>
    <xf numFmtId="187" fontId="4" fillId="0" borderId="78"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0" xfId="0" applyNumberFormat="1" applyFont="1" applyFill="1" applyBorder="1" applyAlignment="1">
      <alignment horizontal="left" vertical="center" wrapText="1"/>
    </xf>
    <xf numFmtId="49" fontId="3" fillId="33" borderId="30" xfId="0" applyNumberFormat="1" applyFont="1" applyFill="1" applyBorder="1" applyAlignment="1">
      <alignment horizontal="left" vertical="center"/>
    </xf>
    <xf numFmtId="49" fontId="3" fillId="33" borderId="21" xfId="0" applyNumberFormat="1" applyFont="1" applyFill="1" applyBorder="1" applyAlignment="1">
      <alignment horizontal="left" vertical="center"/>
    </xf>
    <xf numFmtId="49" fontId="3" fillId="33" borderId="38" xfId="0" applyNumberFormat="1" applyFont="1" applyFill="1" applyBorder="1" applyAlignment="1">
      <alignment horizontal="left" vertical="center"/>
    </xf>
    <xf numFmtId="49" fontId="3" fillId="33" borderId="31" xfId="0" applyNumberFormat="1" applyFont="1" applyFill="1" applyBorder="1" applyAlignment="1">
      <alignment horizontal="left" vertical="center"/>
    </xf>
    <xf numFmtId="49" fontId="3" fillId="33" borderId="40" xfId="0" applyNumberFormat="1" applyFont="1" applyFill="1" applyBorder="1" applyAlignment="1">
      <alignment horizontal="left" vertical="center"/>
    </xf>
    <xf numFmtId="0" fontId="3" fillId="0" borderId="32" xfId="0" applyFont="1" applyFill="1" applyBorder="1" applyAlignment="1">
      <alignment horizontal="left" vertical="center"/>
    </xf>
    <xf numFmtId="0" fontId="0" fillId="0" borderId="0" xfId="0" applyFont="1" applyBorder="1" applyAlignment="1">
      <alignment horizontal="left" vertical="center"/>
    </xf>
    <xf numFmtId="190" fontId="4" fillId="0" borderId="30" xfId="0" applyNumberFormat="1"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58" xfId="0" applyNumberFormat="1" applyFont="1" applyFill="1" applyBorder="1" applyAlignment="1">
      <alignment horizontal="right" vertical="center"/>
    </xf>
    <xf numFmtId="190" fontId="4" fillId="0" borderId="24" xfId="0" applyNumberFormat="1" applyFont="1" applyFill="1" applyBorder="1" applyAlignment="1">
      <alignment horizontal="right" vertical="center"/>
    </xf>
    <xf numFmtId="0" fontId="0" fillId="0" borderId="0" xfId="0" applyFont="1" applyFill="1" applyAlignment="1">
      <alignment vertical="center"/>
    </xf>
    <xf numFmtId="0" fontId="6" fillId="0" borderId="0" xfId="0" applyFont="1" applyAlignment="1">
      <alignment vertical="center"/>
    </xf>
    <xf numFmtId="0" fontId="6" fillId="36" borderId="0" xfId="0" applyFont="1" applyFill="1" applyAlignment="1">
      <alignment vertical="center"/>
    </xf>
    <xf numFmtId="190" fontId="4" fillId="0" borderId="59" xfId="0" applyNumberFormat="1" applyFont="1" applyFill="1" applyBorder="1" applyAlignment="1">
      <alignment horizontal="right" vertical="center"/>
    </xf>
    <xf numFmtId="190" fontId="4" fillId="0" borderId="41" xfId="0" applyNumberFormat="1" applyFont="1" applyFill="1" applyBorder="1" applyAlignment="1">
      <alignment horizontal="right" vertical="center"/>
    </xf>
    <xf numFmtId="0" fontId="3" fillId="28" borderId="98"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99" xfId="0" applyFont="1" applyFill="1" applyBorder="1" applyAlignment="1">
      <alignment horizontal="left" vertical="center"/>
    </xf>
    <xf numFmtId="0" fontId="4" fillId="0" borderId="24" xfId="0" applyFont="1" applyFill="1" applyBorder="1" applyAlignment="1">
      <alignment horizontal="right" vertical="center"/>
    </xf>
    <xf numFmtId="0" fontId="3" fillId="28" borderId="35" xfId="0" applyFont="1" applyFill="1" applyBorder="1" applyAlignment="1">
      <alignment horizontal="left" vertical="center"/>
    </xf>
    <xf numFmtId="0" fontId="4" fillId="0" borderId="58" xfId="0" applyFont="1" applyFill="1" applyBorder="1" applyAlignment="1">
      <alignment horizontal="right" vertical="center"/>
    </xf>
    <xf numFmtId="0" fontId="3" fillId="28" borderId="82" xfId="0" applyFont="1" applyFill="1" applyBorder="1" applyAlignment="1">
      <alignment vertical="center"/>
    </xf>
    <xf numFmtId="0" fontId="3" fillId="28" borderId="40" xfId="0" applyFont="1" applyFill="1" applyBorder="1" applyAlignment="1">
      <alignment vertical="center"/>
    </xf>
    <xf numFmtId="209" fontId="3" fillId="0" borderId="31" xfId="0" applyNumberFormat="1" applyFont="1" applyFill="1" applyBorder="1" applyAlignment="1">
      <alignment horizontal="left" vertical="center"/>
    </xf>
    <xf numFmtId="209" fontId="3" fillId="0" borderId="32" xfId="0" applyNumberFormat="1" applyFont="1" applyFill="1" applyBorder="1" applyAlignment="1">
      <alignment horizontal="left" vertical="center"/>
    </xf>
    <xf numFmtId="0" fontId="3" fillId="28" borderId="45" xfId="0" applyFont="1" applyFill="1" applyBorder="1" applyAlignment="1">
      <alignment vertical="center"/>
    </xf>
    <xf numFmtId="0" fontId="3" fillId="28" borderId="76" xfId="0" applyFont="1" applyFill="1" applyBorder="1" applyAlignment="1">
      <alignment vertical="center"/>
    </xf>
    <xf numFmtId="0" fontId="4" fillId="36" borderId="24" xfId="0" applyFont="1" applyFill="1" applyBorder="1" applyAlignment="1">
      <alignment horizontal="right" vertical="center"/>
    </xf>
    <xf numFmtId="0" fontId="3" fillId="28" borderId="60" xfId="0" applyFont="1" applyFill="1" applyBorder="1" applyAlignment="1">
      <alignment horizontal="left" vertical="center"/>
    </xf>
    <xf numFmtId="0" fontId="3" fillId="28" borderId="49" xfId="0" applyFont="1" applyFill="1" applyBorder="1" applyAlignment="1">
      <alignment horizontal="left" vertical="center"/>
    </xf>
    <xf numFmtId="0" fontId="3" fillId="0" borderId="49" xfId="0" applyFont="1" applyFill="1" applyBorder="1" applyAlignment="1">
      <alignment horizontal="left" vertical="center" wrapText="1"/>
    </xf>
    <xf numFmtId="0" fontId="3" fillId="28" borderId="78" xfId="0" applyFont="1" applyFill="1" applyBorder="1" applyAlignment="1">
      <alignment horizontal="left" vertical="center"/>
    </xf>
    <xf numFmtId="49" fontId="3" fillId="0" borderId="54"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wrapText="1"/>
    </xf>
    <xf numFmtId="49" fontId="4" fillId="0" borderId="74" xfId="0" applyNumberFormat="1" applyFont="1" applyFill="1" applyBorder="1" applyAlignment="1">
      <alignment vertical="center" wrapText="1"/>
    </xf>
    <xf numFmtId="49" fontId="4" fillId="0" borderId="15" xfId="0" applyNumberFormat="1" applyFont="1" applyFill="1" applyBorder="1" applyAlignment="1">
      <alignment vertical="center" wrapText="1"/>
    </xf>
    <xf numFmtId="0" fontId="4" fillId="0" borderId="15" xfId="0" applyFont="1" applyFill="1" applyBorder="1" applyAlignment="1">
      <alignment vertical="center" wrapText="1"/>
    </xf>
    <xf numFmtId="0" fontId="4" fillId="0" borderId="17" xfId="0" applyFont="1" applyFill="1" applyBorder="1" applyAlignment="1">
      <alignment vertical="center" wrapText="1"/>
    </xf>
    <xf numFmtId="49" fontId="4" fillId="0" borderId="74"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3" fillId="34" borderId="82" xfId="0" applyNumberFormat="1" applyFont="1" applyFill="1" applyBorder="1" applyAlignment="1">
      <alignment horizontal="left" vertical="center"/>
    </xf>
    <xf numFmtId="49" fontId="3" fillId="34" borderId="31" xfId="0" applyNumberFormat="1" applyFont="1" applyFill="1" applyBorder="1" applyAlignment="1">
      <alignment horizontal="left" vertical="center"/>
    </xf>
    <xf numFmtId="49" fontId="3" fillId="34" borderId="32" xfId="0" applyNumberFormat="1" applyFont="1" applyFill="1" applyBorder="1" applyAlignment="1">
      <alignment horizontal="left" vertical="center"/>
    </xf>
    <xf numFmtId="0" fontId="3" fillId="28" borderId="98"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3" fillId="28" borderId="42" xfId="0" applyFont="1" applyFill="1" applyBorder="1" applyAlignment="1">
      <alignment horizontal="left" vertical="center" wrapText="1"/>
    </xf>
    <xf numFmtId="49" fontId="3" fillId="0" borderId="36" xfId="0" applyNumberFormat="1" applyFont="1" applyFill="1" applyBorder="1" applyAlignment="1">
      <alignment horizontal="left" vertical="center" wrapText="1"/>
    </xf>
    <xf numFmtId="0" fontId="3" fillId="28" borderId="36"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75" xfId="0" applyFont="1" applyFill="1" applyBorder="1" applyAlignment="1">
      <alignment horizontal="left" vertical="center" wrapText="1"/>
    </xf>
    <xf numFmtId="49" fontId="4" fillId="0" borderId="45"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0" fontId="4" fillId="0" borderId="0" xfId="0" applyFont="1" applyFill="1" applyBorder="1" applyAlignment="1">
      <alignment vertical="center"/>
    </xf>
    <xf numFmtId="49" fontId="4" fillId="34" borderId="45" xfId="0" applyNumberFormat="1" applyFont="1" applyFill="1" applyBorder="1" applyAlignment="1">
      <alignment horizontal="left" vertical="center"/>
    </xf>
    <xf numFmtId="49" fontId="4" fillId="34" borderId="0" xfId="0" applyNumberFormat="1" applyFont="1" applyFill="1" applyBorder="1" applyAlignment="1">
      <alignment horizontal="left" vertical="center"/>
    </xf>
    <xf numFmtId="0" fontId="3" fillId="28" borderId="37" xfId="0" applyFont="1" applyFill="1" applyBorder="1" applyAlignment="1">
      <alignment horizontal="left" vertical="center"/>
    </xf>
    <xf numFmtId="49" fontId="3" fillId="34" borderId="11" xfId="0" applyNumberFormat="1" applyFont="1" applyFill="1" applyBorder="1" applyAlignment="1">
      <alignment horizontal="left" vertical="center"/>
    </xf>
    <xf numFmtId="0" fontId="14" fillId="0" borderId="0" xfId="0" applyFont="1" applyFill="1" applyBorder="1" applyAlignment="1">
      <alignment vertical="center"/>
    </xf>
    <xf numFmtId="49" fontId="3" fillId="0" borderId="45"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6" fillId="0" borderId="0" xfId="0" applyFont="1" applyFill="1" applyAlignment="1">
      <alignment vertical="center"/>
    </xf>
    <xf numFmtId="49" fontId="4" fillId="0" borderId="74" xfId="0" applyNumberFormat="1" applyFont="1" applyFill="1" applyBorder="1" applyAlignment="1">
      <alignment horizontal="left" vertical="center"/>
    </xf>
    <xf numFmtId="49" fontId="3" fillId="34" borderId="0" xfId="0" applyNumberFormat="1" applyFont="1" applyFill="1" applyBorder="1" applyAlignment="1">
      <alignment horizontal="left" vertical="center"/>
    </xf>
    <xf numFmtId="0" fontId="6" fillId="0" borderId="11" xfId="0" applyFont="1" applyFill="1" applyBorder="1" applyAlignment="1">
      <alignment vertical="center"/>
    </xf>
    <xf numFmtId="0" fontId="3" fillId="33" borderId="38" xfId="0" applyNumberFormat="1" applyFont="1" applyFill="1" applyBorder="1" applyAlignment="1">
      <alignment horizontal="left" vertical="center"/>
    </xf>
    <xf numFmtId="0" fontId="3" fillId="33" borderId="31" xfId="0" applyNumberFormat="1" applyFont="1" applyFill="1" applyBorder="1" applyAlignment="1">
      <alignment horizontal="left" vertical="center"/>
    </xf>
    <xf numFmtId="0" fontId="3" fillId="34" borderId="58" xfId="0" applyFont="1" applyFill="1" applyBorder="1" applyAlignment="1">
      <alignment horizontal="left" vertical="center" wrapText="1"/>
    </xf>
    <xf numFmtId="0" fontId="3" fillId="34" borderId="24" xfId="0" applyFont="1" applyFill="1" applyBorder="1" applyAlignment="1">
      <alignment horizontal="left" vertical="center" wrapText="1"/>
    </xf>
    <xf numFmtId="0" fontId="3" fillId="34" borderId="25" xfId="0" applyFont="1" applyFill="1" applyBorder="1" applyAlignment="1">
      <alignment horizontal="left" vertical="center" wrapText="1"/>
    </xf>
    <xf numFmtId="0" fontId="3" fillId="28" borderId="18" xfId="0" applyNumberFormat="1" applyFont="1" applyFill="1" applyBorder="1" applyAlignment="1">
      <alignment horizontal="left" vertical="center"/>
    </xf>
    <xf numFmtId="0" fontId="3" fillId="28" borderId="12" xfId="0" applyNumberFormat="1" applyFont="1" applyFill="1" applyBorder="1" applyAlignment="1">
      <alignment horizontal="left" vertical="center"/>
    </xf>
    <xf numFmtId="0" fontId="4" fillId="0" borderId="30" xfId="0" applyNumberFormat="1" applyFont="1" applyFill="1" applyBorder="1" applyAlignment="1">
      <alignment horizontal="left" vertical="center" wrapText="1"/>
    </xf>
    <xf numFmtId="0" fontId="4" fillId="0" borderId="15" xfId="0" applyNumberFormat="1" applyFont="1" applyFill="1" applyBorder="1" applyAlignment="1">
      <alignment horizontal="left" vertical="center" wrapText="1"/>
    </xf>
    <xf numFmtId="0" fontId="4" fillId="0" borderId="17" xfId="0" applyNumberFormat="1" applyFont="1" applyFill="1" applyBorder="1" applyAlignment="1">
      <alignment horizontal="left" vertical="center" wrapText="1"/>
    </xf>
    <xf numFmtId="0" fontId="13" fillId="0" borderId="11" xfId="0" applyFont="1" applyFill="1" applyBorder="1" applyAlignment="1">
      <alignment vertical="center"/>
    </xf>
    <xf numFmtId="0" fontId="14" fillId="0" borderId="11" xfId="0" applyFont="1" applyFill="1" applyBorder="1" applyAlignment="1">
      <alignment vertical="center"/>
    </xf>
    <xf numFmtId="0" fontId="3" fillId="34" borderId="38" xfId="0" applyNumberFormat="1" applyFont="1" applyFill="1" applyBorder="1" applyAlignment="1">
      <alignment horizontal="left" vertical="center"/>
    </xf>
    <xf numFmtId="0" fontId="3" fillId="34" borderId="31" xfId="0" applyNumberFormat="1" applyFont="1" applyFill="1" applyBorder="1" applyAlignment="1">
      <alignment horizontal="left" vertical="center"/>
    </xf>
    <xf numFmtId="0" fontId="3" fillId="34" borderId="32" xfId="0" applyNumberFormat="1"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24" xfId="0" applyFont="1" applyFill="1" applyBorder="1" applyAlignment="1">
      <alignment horizontal="left" vertical="center" wrapText="1"/>
    </xf>
    <xf numFmtId="0" fontId="4" fillId="34" borderId="30" xfId="0" applyNumberFormat="1" applyFont="1" applyFill="1" applyBorder="1" applyAlignment="1">
      <alignment horizontal="left" vertical="center"/>
    </xf>
    <xf numFmtId="0" fontId="4" fillId="34" borderId="15" xfId="0" applyNumberFormat="1" applyFont="1" applyFill="1" applyBorder="1" applyAlignment="1">
      <alignment horizontal="left" vertical="center"/>
    </xf>
    <xf numFmtId="0" fontId="4" fillId="34" borderId="17" xfId="0" applyNumberFormat="1" applyFont="1" applyFill="1" applyBorder="1" applyAlignment="1">
      <alignment horizontal="left" vertical="center"/>
    </xf>
    <xf numFmtId="49" fontId="3" fillId="28" borderId="30" xfId="0" applyNumberFormat="1" applyFont="1" applyFill="1" applyBorder="1" applyAlignment="1">
      <alignment horizontal="left" vertical="center" wrapText="1"/>
    </xf>
    <xf numFmtId="49" fontId="3" fillId="28" borderId="21" xfId="0" applyNumberFormat="1" applyFont="1" applyFill="1" applyBorder="1" applyAlignment="1">
      <alignment horizontal="left" vertical="center" wrapText="1"/>
    </xf>
    <xf numFmtId="0" fontId="4" fillId="0" borderId="30" xfId="0" applyNumberFormat="1" applyFont="1" applyFill="1" applyBorder="1" applyAlignment="1">
      <alignment vertical="center" wrapText="1"/>
    </xf>
    <xf numFmtId="0" fontId="4" fillId="0" borderId="15" xfId="0" applyNumberFormat="1" applyFont="1" applyFill="1" applyBorder="1" applyAlignment="1">
      <alignment vertical="center" wrapText="1"/>
    </xf>
    <xf numFmtId="0" fontId="4" fillId="0" borderId="17" xfId="0" applyNumberFormat="1" applyFont="1" applyFill="1" applyBorder="1" applyAlignment="1">
      <alignment vertical="center" wrapText="1"/>
    </xf>
    <xf numFmtId="0" fontId="3" fillId="34" borderId="58" xfId="0" applyNumberFormat="1" applyFont="1" applyFill="1" applyBorder="1" applyAlignment="1">
      <alignment horizontal="left" vertical="center"/>
    </xf>
    <xf numFmtId="0" fontId="3" fillId="34" borderId="24" xfId="0" applyNumberFormat="1" applyFont="1" applyFill="1" applyBorder="1" applyAlignment="1">
      <alignment horizontal="left" vertical="center"/>
    </xf>
    <xf numFmtId="0" fontId="3" fillId="34" borderId="25" xfId="0" applyNumberFormat="1" applyFont="1" applyFill="1" applyBorder="1" applyAlignment="1">
      <alignment horizontal="left" vertical="center"/>
    </xf>
    <xf numFmtId="0" fontId="3" fillId="28" borderId="74" xfId="0" applyNumberFormat="1" applyFont="1" applyFill="1" applyBorder="1" applyAlignment="1">
      <alignment horizontal="left" vertical="center"/>
    </xf>
    <xf numFmtId="0" fontId="6" fillId="0" borderId="11" xfId="0" applyNumberFormat="1" applyFont="1" applyFill="1" applyBorder="1" applyAlignment="1">
      <alignment horizontal="left" vertical="center"/>
    </xf>
    <xf numFmtId="0" fontId="3" fillId="28" borderId="54" xfId="0" applyNumberFormat="1" applyFont="1" applyFill="1" applyBorder="1" applyAlignment="1">
      <alignment horizontal="left" vertical="center"/>
    </xf>
    <xf numFmtId="0" fontId="3" fillId="28" borderId="43" xfId="0" applyNumberFormat="1" applyFont="1" applyFill="1" applyBorder="1" applyAlignment="1">
      <alignment horizontal="left" vertical="center"/>
    </xf>
    <xf numFmtId="0" fontId="3" fillId="33" borderId="30" xfId="0" applyNumberFormat="1" applyFont="1" applyFill="1" applyBorder="1" applyAlignment="1">
      <alignment horizontal="left" vertical="center" shrinkToFit="1"/>
    </xf>
    <xf numFmtId="0" fontId="3" fillId="33" borderId="15" xfId="0" applyNumberFormat="1" applyFont="1" applyFill="1" applyBorder="1" applyAlignment="1">
      <alignment horizontal="left" vertical="center" shrinkToFit="1"/>
    </xf>
    <xf numFmtId="0" fontId="3" fillId="33" borderId="17" xfId="0" applyNumberFormat="1" applyFont="1" applyFill="1" applyBorder="1" applyAlignment="1">
      <alignment horizontal="left" vertical="center" shrinkToFit="1"/>
    </xf>
    <xf numFmtId="0" fontId="3" fillId="33" borderId="38" xfId="0" applyNumberFormat="1" applyFont="1" applyFill="1" applyBorder="1" applyAlignment="1">
      <alignment horizontal="left" vertical="center" shrinkToFit="1"/>
    </xf>
    <xf numFmtId="0" fontId="3" fillId="33" borderId="31" xfId="0" applyNumberFormat="1" applyFont="1" applyFill="1" applyBorder="1" applyAlignment="1">
      <alignment horizontal="left" vertical="center" shrinkToFit="1"/>
    </xf>
    <xf numFmtId="0" fontId="3" fillId="33" borderId="32" xfId="0" applyNumberFormat="1" applyFont="1" applyFill="1" applyBorder="1" applyAlignment="1">
      <alignment horizontal="left" vertical="center" shrinkToFit="1"/>
    </xf>
    <xf numFmtId="0" fontId="3" fillId="33" borderId="17" xfId="0" applyNumberFormat="1" applyFont="1" applyFill="1" applyBorder="1" applyAlignment="1">
      <alignment horizontal="left" vertical="center"/>
    </xf>
    <xf numFmtId="0" fontId="3" fillId="28" borderId="38" xfId="0" applyNumberFormat="1" applyFont="1" applyFill="1" applyBorder="1" applyAlignment="1">
      <alignment horizontal="left" vertical="center"/>
    </xf>
    <xf numFmtId="0" fontId="3" fillId="34" borderId="30" xfId="0" applyNumberFormat="1" applyFont="1" applyFill="1" applyBorder="1" applyAlignment="1">
      <alignment horizontal="left" vertical="center" wrapText="1"/>
    </xf>
    <xf numFmtId="0" fontId="3" fillId="34" borderId="15" xfId="0" applyNumberFormat="1" applyFont="1" applyFill="1" applyBorder="1" applyAlignment="1">
      <alignment horizontal="left" vertical="center" wrapText="1"/>
    </xf>
    <xf numFmtId="0" fontId="3" fillId="34" borderId="17" xfId="0" applyNumberFormat="1" applyFont="1" applyFill="1" applyBorder="1" applyAlignment="1">
      <alignment horizontal="left" vertical="center" wrapText="1"/>
    </xf>
    <xf numFmtId="0" fontId="3" fillId="34" borderId="31" xfId="0" applyFont="1" applyFill="1" applyBorder="1" applyAlignment="1">
      <alignment horizontal="left" vertical="center" wrapText="1"/>
    </xf>
    <xf numFmtId="0" fontId="3" fillId="34" borderId="32" xfId="0" applyFont="1" applyFill="1" applyBorder="1" applyAlignment="1">
      <alignment horizontal="left" vertical="center" wrapText="1"/>
    </xf>
    <xf numFmtId="0" fontId="3" fillId="33" borderId="60" xfId="0" applyNumberFormat="1" applyFont="1" applyFill="1" applyBorder="1" applyAlignment="1">
      <alignment horizontal="left" vertical="center"/>
    </xf>
    <xf numFmtId="0" fontId="3" fillId="33" borderId="26" xfId="0" applyNumberFormat="1" applyFont="1" applyFill="1" applyBorder="1" applyAlignment="1">
      <alignment horizontal="left" vertical="center"/>
    </xf>
    <xf numFmtId="0" fontId="3" fillId="33" borderId="35" xfId="0" applyNumberFormat="1" applyFont="1" applyFill="1" applyBorder="1" applyAlignment="1">
      <alignment horizontal="left" vertical="center"/>
    </xf>
    <xf numFmtId="0" fontId="3" fillId="33" borderId="76" xfId="0" applyNumberFormat="1" applyFont="1" applyFill="1" applyBorder="1" applyAlignment="1">
      <alignment horizontal="left" vertical="center"/>
    </xf>
    <xf numFmtId="0" fontId="3" fillId="33" borderId="49" xfId="0" applyNumberFormat="1" applyFont="1" applyFill="1" applyBorder="1" applyAlignment="1">
      <alignment horizontal="left" vertical="center"/>
    </xf>
    <xf numFmtId="0" fontId="3" fillId="33" borderId="50" xfId="0" applyNumberFormat="1" applyFont="1" applyFill="1" applyBorder="1" applyAlignment="1">
      <alignment horizontal="left" vertical="center"/>
    </xf>
    <xf numFmtId="0" fontId="3" fillId="28" borderId="34" xfId="0" applyNumberFormat="1" applyFont="1" applyFill="1" applyBorder="1" applyAlignment="1">
      <alignment horizontal="left" vertical="center"/>
    </xf>
    <xf numFmtId="0" fontId="3" fillId="28" borderId="36" xfId="0" applyNumberFormat="1" applyFont="1" applyFill="1" applyBorder="1" applyAlignment="1">
      <alignment horizontal="left" vertical="center"/>
    </xf>
    <xf numFmtId="0" fontId="3" fillId="28" borderId="37" xfId="0" applyNumberFormat="1" applyFont="1" applyFill="1" applyBorder="1" applyAlignment="1">
      <alignment horizontal="left" vertical="center"/>
    </xf>
    <xf numFmtId="0" fontId="3" fillId="33" borderId="25" xfId="0" applyNumberFormat="1" applyFont="1" applyFill="1" applyBorder="1" applyAlignment="1">
      <alignment horizontal="left" vertical="center"/>
    </xf>
    <xf numFmtId="0" fontId="3" fillId="28" borderId="74" xfId="0" applyFont="1" applyFill="1" applyBorder="1" applyAlignment="1">
      <alignment horizontal="center" vertical="center" wrapText="1"/>
    </xf>
    <xf numFmtId="0" fontId="3" fillId="28" borderId="15"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46" xfId="0" applyNumberFormat="1" applyFont="1" applyFill="1" applyBorder="1" applyAlignment="1">
      <alignment horizontal="left" vertical="center" wrapText="1"/>
    </xf>
    <xf numFmtId="0" fontId="3" fillId="28" borderId="50" xfId="0" applyNumberFormat="1" applyFont="1" applyFill="1" applyBorder="1" applyAlignment="1">
      <alignment horizontal="left" vertical="center" wrapText="1"/>
    </xf>
    <xf numFmtId="0" fontId="3" fillId="34" borderId="15" xfId="0" applyNumberFormat="1" applyFont="1" applyFill="1" applyBorder="1" applyAlignment="1">
      <alignment horizontal="left" vertical="center"/>
    </xf>
    <xf numFmtId="0" fontId="3" fillId="34" borderId="17" xfId="0" applyNumberFormat="1" applyFont="1" applyFill="1" applyBorder="1" applyAlignment="1">
      <alignment horizontal="left" vertical="center"/>
    </xf>
    <xf numFmtId="0" fontId="3" fillId="28" borderId="72" xfId="0" applyNumberFormat="1" applyFont="1" applyFill="1" applyBorder="1" applyAlignment="1">
      <alignment horizontal="left" vertical="center" wrapText="1"/>
    </xf>
    <xf numFmtId="0" fontId="3" fillId="28" borderId="73" xfId="0" applyNumberFormat="1" applyFont="1" applyFill="1" applyBorder="1" applyAlignment="1">
      <alignment horizontal="left" vertical="center" wrapText="1"/>
    </xf>
    <xf numFmtId="0" fontId="3" fillId="33" borderId="34" xfId="0" applyNumberFormat="1" applyFont="1" applyFill="1" applyBorder="1" applyAlignment="1">
      <alignment horizontal="left" vertical="center"/>
    </xf>
    <xf numFmtId="0" fontId="3" fillId="33" borderId="73" xfId="0" applyNumberFormat="1" applyFont="1" applyFill="1" applyBorder="1" applyAlignment="1">
      <alignment horizontal="left" vertical="center"/>
    </xf>
    <xf numFmtId="0" fontId="3" fillId="33" borderId="78" xfId="0" applyNumberFormat="1" applyFont="1" applyFill="1" applyBorder="1" applyAlignment="1">
      <alignment horizontal="left" vertical="center"/>
    </xf>
    <xf numFmtId="0" fontId="3" fillId="33" borderId="77" xfId="0" applyNumberFormat="1" applyFont="1" applyFill="1" applyBorder="1" applyAlignment="1">
      <alignment horizontal="left" vertical="center"/>
    </xf>
    <xf numFmtId="0" fontId="3" fillId="28" borderId="34" xfId="0" applyNumberFormat="1" applyFont="1" applyFill="1" applyBorder="1" applyAlignment="1">
      <alignment vertical="center"/>
    </xf>
    <xf numFmtId="0" fontId="3" fillId="28" borderId="73" xfId="0" applyNumberFormat="1" applyFont="1" applyFill="1" applyBorder="1" applyAlignment="1">
      <alignment vertical="center"/>
    </xf>
    <xf numFmtId="0" fontId="3" fillId="0" borderId="58" xfId="0" applyNumberFormat="1" applyFont="1" applyFill="1" applyBorder="1" applyAlignment="1">
      <alignment vertical="center"/>
    </xf>
    <xf numFmtId="0" fontId="3" fillId="0" borderId="24" xfId="0" applyNumberFormat="1" applyFont="1" applyFill="1" applyBorder="1" applyAlignment="1">
      <alignment vertical="center"/>
    </xf>
    <xf numFmtId="0" fontId="3" fillId="0" borderId="25" xfId="0" applyNumberFormat="1" applyFont="1" applyFill="1" applyBorder="1" applyAlignment="1">
      <alignment vertical="center"/>
    </xf>
    <xf numFmtId="0" fontId="3" fillId="34" borderId="58" xfId="0" applyNumberFormat="1" applyFont="1" applyFill="1" applyBorder="1" applyAlignment="1">
      <alignment horizontal="left" vertical="center" wrapText="1"/>
    </xf>
    <xf numFmtId="0" fontId="3" fillId="34" borderId="24" xfId="0" applyNumberFormat="1" applyFont="1" applyFill="1" applyBorder="1" applyAlignment="1">
      <alignment horizontal="left" vertical="center" wrapText="1"/>
    </xf>
    <xf numFmtId="0" fontId="3" fillId="34" borderId="25" xfId="0" applyNumberFormat="1" applyFont="1" applyFill="1" applyBorder="1" applyAlignment="1">
      <alignment horizontal="left" vertical="center" wrapText="1"/>
    </xf>
    <xf numFmtId="0" fontId="3" fillId="0" borderId="30"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xf>
    <xf numFmtId="0" fontId="3" fillId="0" borderId="17" xfId="0" applyNumberFormat="1" applyFont="1" applyFill="1" applyBorder="1" applyAlignment="1">
      <alignment horizontal="left" vertical="top"/>
    </xf>
    <xf numFmtId="0" fontId="3" fillId="0" borderId="0" xfId="0" applyFont="1" applyAlignment="1">
      <alignment vertical="center"/>
    </xf>
    <xf numFmtId="0" fontId="3" fillId="0" borderId="27" xfId="0" applyNumberFormat="1" applyFont="1" applyFill="1" applyBorder="1" applyAlignment="1">
      <alignment vertical="center"/>
    </xf>
    <xf numFmtId="0" fontId="3" fillId="0" borderId="28" xfId="0" applyNumberFormat="1" applyFont="1" applyFill="1" applyBorder="1" applyAlignment="1">
      <alignment vertical="center"/>
    </xf>
    <xf numFmtId="0" fontId="3" fillId="0" borderId="10" xfId="0" applyNumberFormat="1" applyFont="1" applyFill="1" applyBorder="1" applyAlignment="1">
      <alignment vertical="center"/>
    </xf>
    <xf numFmtId="0" fontId="3" fillId="0" borderId="44" xfId="0" applyNumberFormat="1" applyFont="1" applyFill="1" applyBorder="1" applyAlignment="1">
      <alignment vertical="center"/>
    </xf>
    <xf numFmtId="0" fontId="3" fillId="28" borderId="65" xfId="0" applyFont="1" applyFill="1" applyBorder="1" applyAlignment="1">
      <alignment vertical="center" wrapText="1"/>
    </xf>
    <xf numFmtId="0" fontId="3" fillId="28" borderId="27" xfId="0" applyFont="1" applyFill="1" applyBorder="1" applyAlignment="1">
      <alignment vertical="center" wrapText="1"/>
    </xf>
    <xf numFmtId="0" fontId="3" fillId="28" borderId="26" xfId="0" applyFont="1" applyFill="1" applyBorder="1" applyAlignment="1">
      <alignment vertical="center" wrapText="1"/>
    </xf>
    <xf numFmtId="0" fontId="3" fillId="28" borderId="33" xfId="0" applyFont="1" applyFill="1" applyBorder="1" applyAlignment="1">
      <alignment vertical="center" wrapText="1"/>
    </xf>
    <xf numFmtId="0" fontId="3" fillId="28" borderId="10" xfId="0" applyFont="1" applyFill="1" applyBorder="1" applyAlignment="1">
      <alignment vertical="center" wrapText="1"/>
    </xf>
    <xf numFmtId="0" fontId="3" fillId="28" borderId="77" xfId="0" applyFont="1" applyFill="1" applyBorder="1" applyAlignment="1">
      <alignment vertical="center" wrapText="1"/>
    </xf>
    <xf numFmtId="0" fontId="3" fillId="28" borderId="60" xfId="0" applyFont="1" applyFill="1" applyBorder="1" applyAlignment="1">
      <alignment horizontal="left" vertical="center" wrapText="1"/>
    </xf>
    <xf numFmtId="0" fontId="3" fillId="33" borderId="95" xfId="0" applyNumberFormat="1" applyFont="1" applyFill="1" applyBorder="1" applyAlignment="1">
      <alignment horizontal="left" vertical="center"/>
    </xf>
    <xf numFmtId="0" fontId="3" fillId="33" borderId="67" xfId="0" applyNumberFormat="1" applyFont="1" applyFill="1" applyBorder="1" applyAlignment="1">
      <alignment horizontal="left" vertical="center"/>
    </xf>
    <xf numFmtId="0" fontId="3" fillId="0" borderId="27" xfId="0" applyNumberFormat="1" applyFont="1" applyFill="1" applyBorder="1" applyAlignment="1">
      <alignment vertical="center" wrapText="1"/>
    </xf>
    <xf numFmtId="0" fontId="3" fillId="0" borderId="28" xfId="0" applyNumberFormat="1" applyFont="1" applyFill="1" applyBorder="1" applyAlignment="1">
      <alignment vertical="center" wrapText="1"/>
    </xf>
    <xf numFmtId="0" fontId="0" fillId="0" borderId="10" xfId="0" applyFont="1" applyFill="1" applyBorder="1" applyAlignment="1">
      <alignment horizontal="left" vertical="center"/>
    </xf>
    <xf numFmtId="0" fontId="5" fillId="0" borderId="15" xfId="0" applyFont="1" applyFill="1" applyBorder="1" applyAlignment="1">
      <alignment horizontal="left" vertical="center"/>
    </xf>
    <xf numFmtId="0" fontId="0" fillId="0" borderId="15" xfId="0" applyFont="1" applyFill="1" applyBorder="1" applyAlignment="1">
      <alignment horizontal="left" vertical="center"/>
    </xf>
    <xf numFmtId="0" fontId="5" fillId="0" borderId="10" xfId="0" applyFont="1" applyFill="1" applyBorder="1" applyAlignment="1">
      <alignment horizontal="left" vertical="center"/>
    </xf>
    <xf numFmtId="0" fontId="3" fillId="28" borderId="78" xfId="0" applyNumberFormat="1" applyFont="1" applyFill="1" applyBorder="1" applyAlignment="1">
      <alignment horizontal="left" vertical="center"/>
    </xf>
    <xf numFmtId="0" fontId="3" fillId="28" borderId="77" xfId="0" applyNumberFormat="1" applyFont="1" applyFill="1" applyBorder="1" applyAlignment="1">
      <alignment horizontal="left" vertical="center"/>
    </xf>
    <xf numFmtId="0" fontId="3" fillId="0" borderId="60" xfId="0" applyNumberFormat="1" applyFont="1" applyFill="1" applyBorder="1" applyAlignment="1">
      <alignment horizontal="left" vertical="center"/>
    </xf>
    <xf numFmtId="0" fontId="3" fillId="0" borderId="27" xfId="0" applyNumberFormat="1" applyFont="1" applyFill="1" applyBorder="1" applyAlignment="1">
      <alignment horizontal="left" vertical="center"/>
    </xf>
    <xf numFmtId="0" fontId="3" fillId="0" borderId="28" xfId="0" applyNumberFormat="1" applyFont="1" applyFill="1" applyBorder="1" applyAlignment="1">
      <alignment horizontal="left" vertical="center"/>
    </xf>
    <xf numFmtId="0" fontId="3" fillId="28" borderId="35" xfId="0" applyFont="1" applyFill="1" applyBorder="1" applyAlignment="1">
      <alignment horizontal="left" vertical="center" wrapText="1"/>
    </xf>
    <xf numFmtId="0" fontId="3" fillId="28" borderId="78" xfId="0" applyFont="1" applyFill="1" applyBorder="1" applyAlignment="1">
      <alignment horizontal="left" vertical="center" wrapText="1"/>
    </xf>
    <xf numFmtId="0" fontId="3" fillId="36"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28" borderId="67" xfId="0" applyNumberFormat="1" applyFont="1" applyFill="1" applyBorder="1" applyAlignment="1">
      <alignment horizontal="center" vertical="center"/>
    </xf>
    <xf numFmtId="0" fontId="3" fillId="28" borderId="29" xfId="0" applyNumberFormat="1" applyFont="1" applyFill="1" applyBorder="1" applyAlignment="1">
      <alignment horizontal="center" vertical="center"/>
    </xf>
    <xf numFmtId="0" fontId="3" fillId="28" borderId="38" xfId="0" applyFont="1" applyFill="1" applyBorder="1" applyAlignment="1">
      <alignment horizontal="left" vertical="center" wrapText="1"/>
    </xf>
    <xf numFmtId="0" fontId="3" fillId="0" borderId="60" xfId="0" applyNumberFormat="1" applyFont="1" applyFill="1" applyBorder="1" applyAlignment="1">
      <alignment horizontal="left" vertical="center" wrapText="1"/>
    </xf>
    <xf numFmtId="0" fontId="3" fillId="0" borderId="27" xfId="0" applyNumberFormat="1" applyFont="1" applyFill="1" applyBorder="1" applyAlignment="1">
      <alignment horizontal="left" vertical="center" wrapText="1"/>
    </xf>
    <xf numFmtId="0" fontId="3" fillId="0" borderId="28" xfId="0" applyNumberFormat="1" applyFont="1" applyFill="1" applyBorder="1" applyAlignment="1">
      <alignment horizontal="left" vertical="center" wrapText="1"/>
    </xf>
    <xf numFmtId="0" fontId="3" fillId="0" borderId="78"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44" xfId="0" applyNumberFormat="1" applyFont="1" applyFill="1" applyBorder="1" applyAlignment="1">
      <alignment horizontal="left" vertical="center" wrapText="1"/>
    </xf>
    <xf numFmtId="0" fontId="3" fillId="28" borderId="78" xfId="0" applyNumberFormat="1" applyFont="1" applyFill="1" applyBorder="1" applyAlignment="1">
      <alignment horizontal="left" vertical="center" wrapText="1"/>
    </xf>
    <xf numFmtId="0" fontId="3" fillId="33" borderId="18" xfId="0" applyNumberFormat="1" applyFont="1" applyFill="1" applyBorder="1" applyAlignment="1">
      <alignment horizontal="left" vertical="center" shrinkToFit="1"/>
    </xf>
    <xf numFmtId="0" fontId="3" fillId="33" borderId="29" xfId="0" applyNumberFormat="1" applyFont="1" applyFill="1" applyBorder="1" applyAlignment="1">
      <alignment horizontal="left" vertical="center" shrinkToFit="1"/>
    </xf>
    <xf numFmtId="0" fontId="3" fillId="28" borderId="98" xfId="0" applyFont="1" applyFill="1" applyBorder="1" applyAlignment="1">
      <alignment horizontal="center" vertical="center"/>
    </xf>
    <xf numFmtId="0" fontId="3" fillId="28" borderId="41" xfId="0" applyFont="1" applyFill="1" applyBorder="1" applyAlignment="1">
      <alignment horizontal="center" vertical="center"/>
    </xf>
    <xf numFmtId="0" fontId="3" fillId="28" borderId="41" xfId="0" applyFont="1" applyFill="1" applyBorder="1" applyAlignment="1">
      <alignment horizontal="center" vertical="center" wrapText="1"/>
    </xf>
    <xf numFmtId="0" fontId="6" fillId="0" borderId="11" xfId="0" applyFont="1" applyBorder="1" applyAlignment="1">
      <alignment vertical="center"/>
    </xf>
    <xf numFmtId="0" fontId="0" fillId="0" borderId="11" xfId="0" applyFont="1" applyBorder="1" applyAlignment="1">
      <alignment vertical="center"/>
    </xf>
    <xf numFmtId="0" fontId="3" fillId="28" borderId="13" xfId="0" applyFont="1" applyFill="1" applyBorder="1" applyAlignment="1">
      <alignment vertical="center"/>
    </xf>
    <xf numFmtId="0" fontId="3" fillId="28" borderId="80" xfId="0" applyFont="1" applyFill="1" applyBorder="1" applyAlignment="1">
      <alignment vertical="center"/>
    </xf>
    <xf numFmtId="0" fontId="3" fillId="28" borderId="13" xfId="0" applyFont="1" applyFill="1" applyBorder="1" applyAlignment="1">
      <alignment vertical="center"/>
    </xf>
    <xf numFmtId="0" fontId="3" fillId="28" borderId="80" xfId="0" applyFont="1" applyFill="1" applyBorder="1" applyAlignment="1">
      <alignment vertical="center"/>
    </xf>
    <xf numFmtId="0" fontId="2" fillId="0" borderId="36" xfId="0" applyFont="1" applyBorder="1" applyAlignment="1">
      <alignment horizontal="left" vertical="center" wrapText="1"/>
    </xf>
    <xf numFmtId="0" fontId="2" fillId="0" borderId="36" xfId="0" applyFont="1" applyBorder="1" applyAlignment="1">
      <alignment horizontal="left" vertical="center"/>
    </xf>
    <xf numFmtId="0" fontId="2" fillId="0" borderId="0" xfId="0" applyFont="1" applyAlignment="1">
      <alignment vertical="top"/>
    </xf>
    <xf numFmtId="0" fontId="3" fillId="0" borderId="52" xfId="0" applyFont="1" applyFill="1" applyBorder="1" applyAlignment="1">
      <alignment horizontal="left" vertical="center"/>
    </xf>
    <xf numFmtId="0" fontId="0" fillId="0" borderId="100"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101" xfId="0" applyFont="1" applyFill="1" applyBorder="1" applyAlignment="1">
      <alignment horizontal="center" vertical="center"/>
    </xf>
    <xf numFmtId="0" fontId="3" fillId="0" borderId="53" xfId="0" applyFont="1" applyFill="1" applyBorder="1" applyAlignment="1">
      <alignment horizontal="left" vertical="center"/>
    </xf>
    <xf numFmtId="0" fontId="3" fillId="0" borderId="102" xfId="0" applyFont="1" applyFill="1" applyBorder="1" applyAlignment="1">
      <alignment horizontal="left" vertical="center"/>
    </xf>
    <xf numFmtId="0" fontId="3" fillId="28" borderId="13" xfId="0" applyFont="1" applyFill="1" applyBorder="1" applyAlignment="1">
      <alignment vertical="center" textRotation="255"/>
    </xf>
    <xf numFmtId="0" fontId="3" fillId="28" borderId="80" xfId="0" applyFont="1" applyFill="1" applyBorder="1" applyAlignment="1">
      <alignment vertical="center" textRotation="255"/>
    </xf>
    <xf numFmtId="0" fontId="3" fillId="33" borderId="103" xfId="0" applyFont="1" applyFill="1" applyBorder="1" applyAlignment="1">
      <alignment horizontal="center" vertical="center"/>
    </xf>
    <xf numFmtId="0" fontId="3" fillId="33" borderId="104" xfId="0" applyFont="1" applyFill="1" applyBorder="1" applyAlignment="1">
      <alignment horizontal="center" vertical="center"/>
    </xf>
    <xf numFmtId="0" fontId="3" fillId="0" borderId="51" xfId="0" applyFont="1" applyFill="1" applyBorder="1" applyAlignment="1">
      <alignment horizontal="left" vertical="center"/>
    </xf>
    <xf numFmtId="0" fontId="0" fillId="0" borderId="105" xfId="0" applyFont="1" applyFill="1" applyBorder="1" applyAlignment="1">
      <alignment horizontal="left" vertical="center"/>
    </xf>
    <xf numFmtId="0" fontId="3" fillId="33" borderId="52" xfId="0" applyFont="1" applyFill="1" applyBorder="1" applyAlignment="1">
      <alignment horizontal="center" vertical="center"/>
    </xf>
    <xf numFmtId="0" fontId="3" fillId="33" borderId="106" xfId="0" applyFont="1" applyFill="1" applyBorder="1" applyAlignment="1">
      <alignment horizontal="center" vertical="center"/>
    </xf>
    <xf numFmtId="0" fontId="0" fillId="0" borderId="102" xfId="0" applyFont="1" applyFill="1" applyBorder="1" applyAlignment="1">
      <alignment horizontal="left" vertical="center"/>
    </xf>
    <xf numFmtId="0" fontId="3" fillId="0" borderId="51"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6" fillId="0" borderId="72" xfId="0" applyFont="1" applyBorder="1" applyAlignment="1">
      <alignment horizontal="left" vertical="center"/>
    </xf>
    <xf numFmtId="0" fontId="0" fillId="0" borderId="36" xfId="0" applyFont="1" applyBorder="1" applyAlignment="1">
      <alignment vertical="center"/>
    </xf>
    <xf numFmtId="0" fontId="0" fillId="0" borderId="46" xfId="0" applyFont="1" applyBorder="1" applyAlignment="1">
      <alignment vertical="center"/>
    </xf>
    <xf numFmtId="0" fontId="0" fillId="0" borderId="11" xfId="0" applyFont="1" applyBorder="1" applyAlignment="1">
      <alignment vertical="center"/>
    </xf>
    <xf numFmtId="0" fontId="3" fillId="28" borderId="34" xfId="0" applyFont="1" applyFill="1" applyBorder="1" applyAlignment="1">
      <alignment horizontal="left" vertical="center" wrapText="1"/>
    </xf>
    <xf numFmtId="0" fontId="3" fillId="28" borderId="34" xfId="0" applyFont="1" applyFill="1" applyBorder="1" applyAlignment="1">
      <alignment horizontal="center" vertical="center" wrapText="1"/>
    </xf>
    <xf numFmtId="0" fontId="0" fillId="28" borderId="37" xfId="0" applyFont="1" applyFill="1" applyBorder="1" applyAlignment="1">
      <alignment horizontal="center" vertical="center"/>
    </xf>
    <xf numFmtId="0" fontId="0" fillId="28" borderId="49" xfId="0" applyFont="1" applyFill="1" applyBorder="1" applyAlignment="1">
      <alignment horizontal="center" vertical="center"/>
    </xf>
    <xf numFmtId="0" fontId="0" fillId="28" borderId="75" xfId="0" applyFont="1" applyFill="1" applyBorder="1" applyAlignment="1">
      <alignment horizontal="center" vertical="center"/>
    </xf>
    <xf numFmtId="49" fontId="3" fillId="28" borderId="71" xfId="0" applyNumberFormat="1" applyFont="1" applyFill="1" applyBorder="1" applyAlignment="1">
      <alignment horizontal="left" vertical="center"/>
    </xf>
    <xf numFmtId="0" fontId="4" fillId="0" borderId="16" xfId="0" applyNumberFormat="1" applyFont="1" applyFill="1" applyBorder="1" applyAlignment="1">
      <alignment horizontal="center" vertical="center"/>
    </xf>
    <xf numFmtId="0" fontId="4" fillId="0" borderId="39"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3 2" xfId="64"/>
    <cellStyle name="Followed Hyperlink" xfId="65"/>
    <cellStyle name="良い" xfId="66"/>
  </cellStyles>
  <dxfs count="2">
    <dxf>
      <font>
        <color theme="0"/>
      </font>
      <border/>
    </dxf>
    <dxf>
      <font>
        <color theme="9" tint="0.7999200224876404"/>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38100</xdr:colOff>
      <xdr:row>14</xdr:row>
      <xdr:rowOff>0</xdr:rowOff>
    </xdr:from>
    <xdr:ext cx="590550" cy="238125"/>
    <xdr:sp>
      <xdr:nvSpPr>
        <xdr:cNvPr id="1" name="テキスト ボックス 1"/>
        <xdr:cNvSpPr txBox="1">
          <a:spLocks noChangeArrowheads="1"/>
        </xdr:cNvSpPr>
      </xdr:nvSpPr>
      <xdr:spPr>
        <a:xfrm>
          <a:off x="10039350" y="3733800"/>
          <a:ext cx="590550" cy="238125"/>
        </a:xfrm>
        <a:prstGeom prst="rect">
          <a:avLst/>
        </a:prstGeom>
        <a:noFill/>
        <a:ln w="6350" cmpd="sng">
          <a:solidFill>
            <a:srgbClr val="FF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ノーマル</a:t>
          </a:r>
        </a:p>
      </xdr:txBody>
    </xdr:sp>
    <xdr:clientData/>
  </xdr:oneCellAnchor>
  <xdr:oneCellAnchor>
    <xdr:from>
      <xdr:col>17</xdr:col>
      <xdr:colOff>95250</xdr:colOff>
      <xdr:row>15</xdr:row>
      <xdr:rowOff>28575</xdr:rowOff>
    </xdr:from>
    <xdr:ext cx="523875" cy="247650"/>
    <xdr:sp>
      <xdr:nvSpPr>
        <xdr:cNvPr id="2" name="テキスト ボックス 2"/>
        <xdr:cNvSpPr txBox="1">
          <a:spLocks noChangeArrowheads="1"/>
        </xdr:cNvSpPr>
      </xdr:nvSpPr>
      <xdr:spPr>
        <a:xfrm>
          <a:off x="10096500" y="4314825"/>
          <a:ext cx="523875" cy="247650"/>
        </a:xfrm>
        <a:prstGeom prst="rect">
          <a:avLst/>
        </a:prstGeom>
        <a:noFill/>
        <a:ln w="6350" cmpd="sng">
          <a:solidFill>
            <a:srgbClr val="FF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豊中市</a:t>
          </a:r>
        </a:p>
      </xdr:txBody>
    </xdr:sp>
    <xdr:clientData/>
  </xdr:oneCellAnchor>
  <xdr:oneCellAnchor>
    <xdr:from>
      <xdr:col>17</xdr:col>
      <xdr:colOff>9525</xdr:colOff>
      <xdr:row>18</xdr:row>
      <xdr:rowOff>28575</xdr:rowOff>
    </xdr:from>
    <xdr:ext cx="600075" cy="247650"/>
    <xdr:sp>
      <xdr:nvSpPr>
        <xdr:cNvPr id="3" name="テキスト ボックス 3"/>
        <xdr:cNvSpPr txBox="1">
          <a:spLocks noChangeArrowheads="1"/>
        </xdr:cNvSpPr>
      </xdr:nvSpPr>
      <xdr:spPr>
        <a:xfrm>
          <a:off x="10010775" y="5114925"/>
          <a:ext cx="600075" cy="247650"/>
        </a:xfrm>
        <a:prstGeom prst="rect">
          <a:avLst/>
        </a:prstGeom>
        <a:noFill/>
        <a:ln w="6350" cmpd="sng">
          <a:solidFill>
            <a:srgbClr val="FF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ノーマル</a:t>
          </a:r>
        </a:p>
      </xdr:txBody>
    </xdr:sp>
    <xdr:clientData/>
  </xdr:oneCellAnchor>
  <xdr:oneCellAnchor>
    <xdr:from>
      <xdr:col>17</xdr:col>
      <xdr:colOff>57150</xdr:colOff>
      <xdr:row>19</xdr:row>
      <xdr:rowOff>104775</xdr:rowOff>
    </xdr:from>
    <xdr:ext cx="523875" cy="238125"/>
    <xdr:sp>
      <xdr:nvSpPr>
        <xdr:cNvPr id="4" name="テキスト ボックス 4"/>
        <xdr:cNvSpPr txBox="1">
          <a:spLocks noChangeArrowheads="1"/>
        </xdr:cNvSpPr>
      </xdr:nvSpPr>
      <xdr:spPr>
        <a:xfrm>
          <a:off x="10058400" y="5743575"/>
          <a:ext cx="523875" cy="238125"/>
        </a:xfrm>
        <a:prstGeom prst="rect">
          <a:avLst/>
        </a:prstGeom>
        <a:noFill/>
        <a:ln w="6350" cmpd="sng">
          <a:solidFill>
            <a:srgbClr val="FF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枚方市</a:t>
          </a:r>
        </a:p>
      </xdr:txBody>
    </xdr:sp>
    <xdr:clientData/>
  </xdr:oneCellAnchor>
  <xdr:oneCellAnchor>
    <xdr:from>
      <xdr:col>23</xdr:col>
      <xdr:colOff>466725</xdr:colOff>
      <xdr:row>18</xdr:row>
      <xdr:rowOff>0</xdr:rowOff>
    </xdr:from>
    <xdr:ext cx="533400" cy="247650"/>
    <xdr:sp>
      <xdr:nvSpPr>
        <xdr:cNvPr id="5" name="テキスト ボックス 6"/>
        <xdr:cNvSpPr txBox="1">
          <a:spLocks noChangeArrowheads="1"/>
        </xdr:cNvSpPr>
      </xdr:nvSpPr>
      <xdr:spPr>
        <a:xfrm>
          <a:off x="14306550" y="5086350"/>
          <a:ext cx="533400" cy="247650"/>
        </a:xfrm>
        <a:prstGeom prst="rect">
          <a:avLst/>
        </a:prstGeom>
        <a:noFill/>
        <a:ln w="6350" cmpd="sng">
          <a:solidFill>
            <a:srgbClr val="FF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大阪府</a:t>
          </a:r>
        </a:p>
      </xdr:txBody>
    </xdr:sp>
    <xdr:clientData/>
  </xdr:oneCellAnchor>
  <xdr:oneCellAnchor>
    <xdr:from>
      <xdr:col>29</xdr:col>
      <xdr:colOff>104775</xdr:colOff>
      <xdr:row>18</xdr:row>
      <xdr:rowOff>28575</xdr:rowOff>
    </xdr:from>
    <xdr:ext cx="533400" cy="238125"/>
    <xdr:sp>
      <xdr:nvSpPr>
        <xdr:cNvPr id="6" name="テキスト ボックス 10"/>
        <xdr:cNvSpPr txBox="1">
          <a:spLocks noChangeArrowheads="1"/>
        </xdr:cNvSpPr>
      </xdr:nvSpPr>
      <xdr:spPr>
        <a:xfrm>
          <a:off x="18116550" y="5114925"/>
          <a:ext cx="533400" cy="238125"/>
        </a:xfrm>
        <a:prstGeom prst="rect">
          <a:avLst/>
        </a:prstGeom>
        <a:noFill/>
        <a:ln w="6350" cmpd="sng">
          <a:solidFill>
            <a:srgbClr val="FF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豊中市</a:t>
          </a:r>
        </a:p>
      </xdr:txBody>
    </xdr:sp>
    <xdr:clientData/>
  </xdr:oneCellAnchor>
  <xdr:oneCellAnchor>
    <xdr:from>
      <xdr:col>34</xdr:col>
      <xdr:colOff>638175</xdr:colOff>
      <xdr:row>18</xdr:row>
      <xdr:rowOff>28575</xdr:rowOff>
    </xdr:from>
    <xdr:ext cx="647700" cy="238125"/>
    <xdr:sp>
      <xdr:nvSpPr>
        <xdr:cNvPr id="7" name="テキスト ボックス 11"/>
        <xdr:cNvSpPr txBox="1">
          <a:spLocks noChangeArrowheads="1"/>
        </xdr:cNvSpPr>
      </xdr:nvSpPr>
      <xdr:spPr>
        <a:xfrm>
          <a:off x="22383750" y="5114925"/>
          <a:ext cx="647700" cy="238125"/>
        </a:xfrm>
        <a:prstGeom prst="rect">
          <a:avLst/>
        </a:prstGeom>
        <a:noFill/>
        <a:ln w="6350" cmpd="sng">
          <a:solidFill>
            <a:srgbClr val="FF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東大阪市</a:t>
          </a:r>
        </a:p>
      </xdr:txBody>
    </xdr:sp>
    <xdr:clientData/>
  </xdr:oneCellAnchor>
  <xdr:oneCellAnchor>
    <xdr:from>
      <xdr:col>17</xdr:col>
      <xdr:colOff>28575</xdr:colOff>
      <xdr:row>22</xdr:row>
      <xdr:rowOff>38100</xdr:rowOff>
    </xdr:from>
    <xdr:ext cx="600075" cy="238125"/>
    <xdr:sp>
      <xdr:nvSpPr>
        <xdr:cNvPr id="8" name="テキスト ボックス 12"/>
        <xdr:cNvSpPr txBox="1">
          <a:spLocks noChangeArrowheads="1"/>
        </xdr:cNvSpPr>
      </xdr:nvSpPr>
      <xdr:spPr>
        <a:xfrm>
          <a:off x="10029825" y="6791325"/>
          <a:ext cx="600075" cy="238125"/>
        </a:xfrm>
        <a:prstGeom prst="rect">
          <a:avLst/>
        </a:prstGeom>
        <a:noFill/>
        <a:ln w="6350" cmpd="sng">
          <a:solidFill>
            <a:srgbClr val="FF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ノーマル</a:t>
          </a:r>
        </a:p>
      </xdr:txBody>
    </xdr:sp>
    <xdr:clientData/>
  </xdr:oneCellAnchor>
  <xdr:oneCellAnchor>
    <xdr:from>
      <xdr:col>17</xdr:col>
      <xdr:colOff>180975</xdr:colOff>
      <xdr:row>23</xdr:row>
      <xdr:rowOff>57150</xdr:rowOff>
    </xdr:from>
    <xdr:ext cx="419100" cy="247650"/>
    <xdr:sp>
      <xdr:nvSpPr>
        <xdr:cNvPr id="9" name="テキスト ボックス 13"/>
        <xdr:cNvSpPr txBox="1">
          <a:spLocks noChangeArrowheads="1"/>
        </xdr:cNvSpPr>
      </xdr:nvSpPr>
      <xdr:spPr>
        <a:xfrm>
          <a:off x="10182225" y="7362825"/>
          <a:ext cx="419100" cy="247650"/>
        </a:xfrm>
        <a:prstGeom prst="rect">
          <a:avLst/>
        </a:prstGeom>
        <a:noFill/>
        <a:ln w="6350" cmpd="sng">
          <a:solidFill>
            <a:srgbClr val="FF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堺市</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50"/>
  <sheetViews>
    <sheetView zoomScale="85" zoomScaleNormal="85" workbookViewId="0" topLeftCell="A887">
      <selection activeCell="A917" sqref="A917"/>
    </sheetView>
  </sheetViews>
  <sheetFormatPr defaultColWidth="9.00390625" defaultRowHeight="13.5"/>
  <cols>
    <col min="1" max="1" width="74.50390625" style="245" bestFit="1" customWidth="1"/>
    <col min="2" max="2" width="10.50390625" style="210" bestFit="1" customWidth="1"/>
    <col min="3" max="16384" width="9.00390625" style="210" customWidth="1"/>
  </cols>
  <sheetData>
    <row r="1" spans="1:2" ht="13.5">
      <c r="A1" s="243" t="s">
        <v>780</v>
      </c>
      <c r="B1" s="210">
        <v>0</v>
      </c>
    </row>
    <row r="2" spans="1:2" ht="13.5">
      <c r="A2" s="238" t="s">
        <v>1380</v>
      </c>
      <c r="B2" s="210">
        <v>0</v>
      </c>
    </row>
    <row r="3" spans="1:2" ht="13.5">
      <c r="A3" s="238" t="s">
        <v>1381</v>
      </c>
      <c r="B3" s="210">
        <v>31470</v>
      </c>
    </row>
    <row r="4" spans="1:2" ht="13.5">
      <c r="A4" s="238" t="s">
        <v>1382</v>
      </c>
      <c r="B4" s="210" t="s">
        <v>1462</v>
      </c>
    </row>
    <row r="5" spans="1:2" ht="13.5">
      <c r="A5" s="238" t="s">
        <v>1383</v>
      </c>
      <c r="B5" s="210" t="s">
        <v>1463</v>
      </c>
    </row>
    <row r="6" spans="1:2" ht="13.5">
      <c r="A6" s="238" t="s">
        <v>1384</v>
      </c>
      <c r="B6" s="210">
        <v>28</v>
      </c>
    </row>
    <row r="7" spans="1:2" ht="13.5">
      <c r="A7" s="238" t="s">
        <v>1385</v>
      </c>
      <c r="B7" s="289">
        <v>43539</v>
      </c>
    </row>
    <row r="8" spans="1:2" ht="13.5">
      <c r="A8" s="238" t="s">
        <v>1386</v>
      </c>
      <c r="B8" s="289">
        <v>43532</v>
      </c>
    </row>
    <row r="9" ht="13.5">
      <c r="A9" s="238" t="s">
        <v>1387</v>
      </c>
    </row>
    <row r="10" ht="13.5">
      <c r="A10" s="238" t="s">
        <v>1388</v>
      </c>
    </row>
    <row r="11" ht="13.5">
      <c r="A11" s="238" t="s">
        <v>1389</v>
      </c>
    </row>
    <row r="12" ht="13.5">
      <c r="A12" s="238" t="s">
        <v>1390</v>
      </c>
    </row>
    <row r="13" spans="1:2" ht="13.5">
      <c r="A13" s="238" t="s">
        <v>1391</v>
      </c>
      <c r="B13" s="210" t="s">
        <v>1464</v>
      </c>
    </row>
    <row r="14" spans="1:2" ht="13.5">
      <c r="A14" s="238" t="s">
        <v>1392</v>
      </c>
      <c r="B14" s="210" t="s">
        <v>1465</v>
      </c>
    </row>
    <row r="15" spans="1:2" ht="13.5">
      <c r="A15" s="238" t="s">
        <v>1393</v>
      </c>
      <c r="B15" s="210">
        <v>50000</v>
      </c>
    </row>
    <row r="16" spans="1:2" ht="13.5">
      <c r="A16" s="238" t="s">
        <v>1394</v>
      </c>
      <c r="B16" s="210">
        <v>100000</v>
      </c>
    </row>
    <row r="17" spans="1:2" ht="13.5">
      <c r="A17" s="238" t="s">
        <v>1395</v>
      </c>
      <c r="B17" s="210">
        <v>16200</v>
      </c>
    </row>
    <row r="18" spans="1:2" ht="13.5">
      <c r="A18" s="238" t="s">
        <v>1396</v>
      </c>
      <c r="B18" s="210">
        <v>12960</v>
      </c>
    </row>
    <row r="19" spans="1:2" ht="13.5">
      <c r="A19" s="238" t="s">
        <v>1397</v>
      </c>
      <c r="B19" s="210" t="s">
        <v>1466</v>
      </c>
    </row>
    <row r="20" spans="1:2" ht="13.5">
      <c r="A20" s="238" t="s">
        <v>1398</v>
      </c>
      <c r="B20" s="289">
        <v>43647</v>
      </c>
    </row>
    <row r="21" spans="1:2" ht="13.5">
      <c r="A21" s="238" t="s">
        <v>1399</v>
      </c>
      <c r="B21" s="210" t="s">
        <v>1467</v>
      </c>
    </row>
    <row r="22" spans="1:2" ht="13.5">
      <c r="A22" s="238" t="s">
        <v>1400</v>
      </c>
      <c r="B22" s="210" t="s">
        <v>1468</v>
      </c>
    </row>
    <row r="23" spans="1:2" s="211" customFormat="1" ht="13.5">
      <c r="A23" s="238" t="s">
        <v>781</v>
      </c>
      <c r="B23" s="210">
        <v>8</v>
      </c>
    </row>
    <row r="24" spans="1:2" s="211" customFormat="1" ht="13.5">
      <c r="A24" s="238" t="s">
        <v>826</v>
      </c>
      <c r="B24" s="210" t="s">
        <v>1469</v>
      </c>
    </row>
    <row r="25" spans="1:2" s="211" customFormat="1" ht="13.5">
      <c r="A25" s="238" t="s">
        <v>1401</v>
      </c>
      <c r="B25" s="211" t="s">
        <v>1470</v>
      </c>
    </row>
    <row r="26" spans="1:2" s="211" customFormat="1" ht="13.5">
      <c r="A26" s="238" t="s">
        <v>1402</v>
      </c>
      <c r="B26" s="211" t="s">
        <v>1471</v>
      </c>
    </row>
    <row r="27" spans="1:2" s="211" customFormat="1" ht="13.5">
      <c r="A27" s="238" t="s">
        <v>1403</v>
      </c>
      <c r="B27" s="211" t="s">
        <v>1472</v>
      </c>
    </row>
    <row r="28" spans="1:2" s="211" customFormat="1" ht="13.5">
      <c r="A28" s="238" t="s">
        <v>1404</v>
      </c>
      <c r="B28" s="211" t="s">
        <v>1473</v>
      </c>
    </row>
    <row r="29" spans="1:2" s="211" customFormat="1" ht="13.5">
      <c r="A29" s="238" t="s">
        <v>1405</v>
      </c>
      <c r="B29" s="290" t="s">
        <v>1474</v>
      </c>
    </row>
    <row r="30" spans="1:2" s="211" customFormat="1" ht="13.5">
      <c r="A30" s="238" t="s">
        <v>1406</v>
      </c>
      <c r="B30" s="211" t="s">
        <v>1475</v>
      </c>
    </row>
    <row r="31" spans="1:2" s="211" customFormat="1" ht="13.5">
      <c r="A31" s="238" t="s">
        <v>1407</v>
      </c>
      <c r="B31" s="211" t="s">
        <v>1476</v>
      </c>
    </row>
    <row r="32" spans="1:2" s="211" customFormat="1" ht="13.5">
      <c r="A32" s="274" t="s">
        <v>865</v>
      </c>
      <c r="B32" s="211" t="s">
        <v>1477</v>
      </c>
    </row>
    <row r="33" spans="1:2" s="211" customFormat="1" ht="13.5">
      <c r="A33" s="274" t="s">
        <v>866</v>
      </c>
      <c r="B33" s="211" t="s">
        <v>1478</v>
      </c>
    </row>
    <row r="34" spans="1:2" s="211" customFormat="1" ht="13.5">
      <c r="A34" s="274" t="s">
        <v>867</v>
      </c>
      <c r="B34" s="211" t="s">
        <v>1479</v>
      </c>
    </row>
    <row r="35" spans="1:2" s="211" customFormat="1" ht="13.5">
      <c r="A35" s="274" t="s">
        <v>868</v>
      </c>
      <c r="B35" s="211" t="s">
        <v>1480</v>
      </c>
    </row>
    <row r="36" s="211" customFormat="1" ht="13.5">
      <c r="A36" s="274" t="s">
        <v>869</v>
      </c>
    </row>
    <row r="37" s="211" customFormat="1" ht="13.5">
      <c r="A37" s="274" t="s">
        <v>870</v>
      </c>
    </row>
    <row r="38" s="211" customFormat="1" ht="13.5">
      <c r="A38" s="274" t="s">
        <v>871</v>
      </c>
    </row>
    <row r="39" s="211" customFormat="1" ht="13.5">
      <c r="A39" s="274" t="s">
        <v>872</v>
      </c>
    </row>
    <row r="40" s="211" customFormat="1" ht="13.5">
      <c r="A40" s="274" t="s">
        <v>873</v>
      </c>
    </row>
    <row r="41" s="211" customFormat="1" ht="13.5">
      <c r="A41" s="274" t="s">
        <v>874</v>
      </c>
    </row>
    <row r="42" s="211" customFormat="1" ht="13.5">
      <c r="A42" s="274" t="s">
        <v>875</v>
      </c>
    </row>
    <row r="43" s="211" customFormat="1" ht="13.5">
      <c r="A43" s="274" t="s">
        <v>876</v>
      </c>
    </row>
    <row r="44" s="211" customFormat="1" ht="13.5">
      <c r="A44" s="274" t="s">
        <v>877</v>
      </c>
    </row>
    <row r="45" s="211" customFormat="1" ht="13.5">
      <c r="A45" s="274" t="s">
        <v>878</v>
      </c>
    </row>
    <row r="46" s="211" customFormat="1" ht="13.5">
      <c r="A46" s="274" t="s">
        <v>879</v>
      </c>
    </row>
    <row r="47" s="211" customFormat="1" ht="13.5">
      <c r="A47" s="274" t="s">
        <v>880</v>
      </c>
    </row>
    <row r="48" s="211" customFormat="1" ht="13.5">
      <c r="A48" s="274" t="s">
        <v>881</v>
      </c>
    </row>
    <row r="49" s="211" customFormat="1" ht="13.5">
      <c r="A49" s="274" t="s">
        <v>882</v>
      </c>
    </row>
    <row r="50" s="211" customFormat="1" ht="13.5">
      <c r="A50" s="274" t="s">
        <v>883</v>
      </c>
    </row>
    <row r="51" s="211" customFormat="1" ht="13.5">
      <c r="A51" s="274" t="s">
        <v>884</v>
      </c>
    </row>
    <row r="52" spans="1:2" ht="13.5">
      <c r="A52" s="238" t="s">
        <v>889</v>
      </c>
      <c r="B52" s="210" t="s">
        <v>1477</v>
      </c>
    </row>
    <row r="53" spans="1:2" ht="13.5">
      <c r="A53" s="274" t="s">
        <v>890</v>
      </c>
      <c r="B53" s="210" t="s">
        <v>1481</v>
      </c>
    </row>
    <row r="54" ht="13.5">
      <c r="A54" s="274" t="s">
        <v>891</v>
      </c>
    </row>
    <row r="55" ht="13.5">
      <c r="A55" s="274" t="s">
        <v>892</v>
      </c>
    </row>
    <row r="56" ht="13.5">
      <c r="A56" s="274" t="s">
        <v>893</v>
      </c>
    </row>
    <row r="57" ht="13.5">
      <c r="A57" s="274" t="s">
        <v>894</v>
      </c>
    </row>
    <row r="58" ht="13.5">
      <c r="A58" s="274" t="s">
        <v>895</v>
      </c>
    </row>
    <row r="59" ht="13.5">
      <c r="A59" s="274" t="s">
        <v>896</v>
      </c>
    </row>
    <row r="60" spans="1:2" ht="13.5">
      <c r="A60" s="274" t="s">
        <v>1408</v>
      </c>
      <c r="B60" s="210" t="s">
        <v>1477</v>
      </c>
    </row>
    <row r="61" spans="1:2" ht="13.5">
      <c r="A61" s="274" t="s">
        <v>885</v>
      </c>
      <c r="B61" s="210" t="s">
        <v>1481</v>
      </c>
    </row>
    <row r="62" spans="1:2" ht="13.5">
      <c r="A62" s="274" t="s">
        <v>1409</v>
      </c>
      <c r="B62" s="210" t="s">
        <v>1477</v>
      </c>
    </row>
    <row r="63" spans="1:2" ht="13.5">
      <c r="A63" s="274" t="s">
        <v>886</v>
      </c>
      <c r="B63" s="210" t="s">
        <v>1481</v>
      </c>
    </row>
    <row r="64" spans="1:2" ht="13.5">
      <c r="A64" s="238" t="s">
        <v>1410</v>
      </c>
      <c r="B64" s="210" t="s">
        <v>1482</v>
      </c>
    </row>
    <row r="65" spans="1:2" ht="13.5">
      <c r="A65" s="238" t="s">
        <v>897</v>
      </c>
      <c r="B65" s="210" t="s">
        <v>1482</v>
      </c>
    </row>
    <row r="66" spans="1:2" ht="13.5">
      <c r="A66" s="238" t="s">
        <v>1411</v>
      </c>
      <c r="B66" s="210" t="s">
        <v>1483</v>
      </c>
    </row>
    <row r="67" spans="1:2" ht="13.5">
      <c r="A67" s="238" t="s">
        <v>1412</v>
      </c>
      <c r="B67" s="210" t="s">
        <v>1483</v>
      </c>
    </row>
    <row r="68" spans="1:2" ht="13.5">
      <c r="A68" s="238" t="s">
        <v>1413</v>
      </c>
      <c r="B68" s="210" t="s">
        <v>1482</v>
      </c>
    </row>
    <row r="69" spans="1:2" ht="13.5">
      <c r="A69" s="238" t="s">
        <v>1414</v>
      </c>
      <c r="B69" s="210" t="s">
        <v>1482</v>
      </c>
    </row>
    <row r="70" spans="1:2" ht="13.5">
      <c r="A70" s="238" t="s">
        <v>1415</v>
      </c>
      <c r="B70" s="210" t="s">
        <v>1482</v>
      </c>
    </row>
    <row r="71" spans="1:2" ht="13.5">
      <c r="A71" s="238" t="s">
        <v>0</v>
      </c>
      <c r="B71" s="210" t="s">
        <v>1484</v>
      </c>
    </row>
    <row r="72" spans="1:2" ht="13.5">
      <c r="A72" s="238" t="s">
        <v>1</v>
      </c>
      <c r="B72" s="210" t="s">
        <v>1484</v>
      </c>
    </row>
    <row r="73" spans="1:2" ht="13.5">
      <c r="A73" s="238" t="s">
        <v>2</v>
      </c>
      <c r="B73" s="210" t="s">
        <v>1484</v>
      </c>
    </row>
    <row r="74" spans="1:2" ht="13.5">
      <c r="A74" s="238" t="s">
        <v>3</v>
      </c>
      <c r="B74" s="210" t="s">
        <v>1482</v>
      </c>
    </row>
    <row r="75" spans="1:2" ht="13.5">
      <c r="A75" s="238" t="s">
        <v>4</v>
      </c>
      <c r="B75" s="210" t="s">
        <v>1482</v>
      </c>
    </row>
    <row r="76" spans="1:2" ht="13.5">
      <c r="A76" s="239" t="s">
        <v>5</v>
      </c>
      <c r="B76" s="210" t="s">
        <v>1482</v>
      </c>
    </row>
    <row r="77" spans="1:2" ht="13.5">
      <c r="A77" s="239" t="s">
        <v>6</v>
      </c>
      <c r="B77" s="210" t="s">
        <v>1482</v>
      </c>
    </row>
    <row r="78" spans="1:2" ht="13.5">
      <c r="A78" s="239" t="s">
        <v>7</v>
      </c>
      <c r="B78" s="210" t="s">
        <v>1482</v>
      </c>
    </row>
    <row r="79" spans="1:2" ht="13.5">
      <c r="A79" s="239" t="s">
        <v>8</v>
      </c>
      <c r="B79" s="210" t="s">
        <v>1484</v>
      </c>
    </row>
    <row r="80" spans="1:2" ht="13.5">
      <c r="A80" s="239" t="s">
        <v>9</v>
      </c>
      <c r="B80" s="210" t="s">
        <v>1484</v>
      </c>
    </row>
    <row r="81" spans="1:2" ht="13.5">
      <c r="A81" s="239" t="s">
        <v>10</v>
      </c>
      <c r="B81" s="210" t="s">
        <v>1484</v>
      </c>
    </row>
    <row r="82" spans="1:2" ht="13.5">
      <c r="A82" s="239" t="s">
        <v>11</v>
      </c>
      <c r="B82" s="210" t="s">
        <v>1484</v>
      </c>
    </row>
    <row r="83" spans="1:2" ht="13.5">
      <c r="A83" s="239" t="s">
        <v>12</v>
      </c>
      <c r="B83" s="210" t="s">
        <v>1483</v>
      </c>
    </row>
    <row r="84" spans="1:2" ht="13.5">
      <c r="A84" s="239" t="s">
        <v>13</v>
      </c>
      <c r="B84" s="210" t="s">
        <v>1482</v>
      </c>
    </row>
    <row r="85" spans="1:2" ht="13.5">
      <c r="A85" s="239" t="s">
        <v>14</v>
      </c>
      <c r="B85" s="210" t="s">
        <v>1483</v>
      </c>
    </row>
    <row r="86" spans="1:2" ht="13.5">
      <c r="A86" s="239" t="s">
        <v>15</v>
      </c>
      <c r="B86" s="210" t="s">
        <v>1483</v>
      </c>
    </row>
    <row r="87" spans="1:2" ht="13.5">
      <c r="A87" s="239" t="s">
        <v>16</v>
      </c>
      <c r="B87" s="210" t="s">
        <v>1483</v>
      </c>
    </row>
    <row r="88" spans="1:2" ht="13.5">
      <c r="A88" s="239" t="s">
        <v>17</v>
      </c>
      <c r="B88" s="210" t="s">
        <v>1484</v>
      </c>
    </row>
    <row r="89" spans="1:2" ht="13.5">
      <c r="A89" s="239" t="s">
        <v>18</v>
      </c>
      <c r="B89" s="210" t="s">
        <v>1482</v>
      </c>
    </row>
    <row r="90" spans="1:2" ht="13.5">
      <c r="A90" s="239" t="s">
        <v>19</v>
      </c>
      <c r="B90" s="210" t="s">
        <v>1484</v>
      </c>
    </row>
    <row r="91" spans="1:2" ht="13.5">
      <c r="A91" s="240" t="s">
        <v>20</v>
      </c>
      <c r="B91" s="210" t="s">
        <v>1483</v>
      </c>
    </row>
    <row r="92" spans="1:2" ht="13.5">
      <c r="A92" s="240" t="s">
        <v>21</v>
      </c>
      <c r="B92" s="210" t="s">
        <v>1482</v>
      </c>
    </row>
    <row r="93" spans="1:2" ht="13.5">
      <c r="A93" s="240" t="s">
        <v>22</v>
      </c>
      <c r="B93" s="210" t="s">
        <v>1482</v>
      </c>
    </row>
    <row r="94" spans="1:2" ht="13.5">
      <c r="A94" s="240" t="s">
        <v>23</v>
      </c>
      <c r="B94" s="210" t="s">
        <v>1482</v>
      </c>
    </row>
    <row r="95" spans="1:2" ht="13.5">
      <c r="A95" s="240" t="s">
        <v>24</v>
      </c>
      <c r="B95" s="210" t="s">
        <v>1482</v>
      </c>
    </row>
    <row r="96" spans="1:2" ht="13.5">
      <c r="A96" s="240" t="s">
        <v>25</v>
      </c>
      <c r="B96" s="210" t="s">
        <v>1484</v>
      </c>
    </row>
    <row r="97" spans="1:2" ht="13.5">
      <c r="A97" s="239" t="s">
        <v>26</v>
      </c>
      <c r="B97" s="210" t="s">
        <v>1482</v>
      </c>
    </row>
    <row r="98" spans="1:2" ht="13.5">
      <c r="A98" s="239" t="s">
        <v>27</v>
      </c>
      <c r="B98" s="210" t="s">
        <v>1484</v>
      </c>
    </row>
    <row r="99" spans="1:2" ht="13.5">
      <c r="A99" s="239" t="s">
        <v>28</v>
      </c>
      <c r="B99" s="210" t="s">
        <v>1484</v>
      </c>
    </row>
    <row r="100" spans="1:2" ht="13.5">
      <c r="A100" s="239" t="s">
        <v>29</v>
      </c>
      <c r="B100" s="210" t="s">
        <v>1484</v>
      </c>
    </row>
    <row r="101" spans="1:2" ht="13.5">
      <c r="A101" s="239" t="s">
        <v>30</v>
      </c>
      <c r="B101" s="210" t="s">
        <v>1484</v>
      </c>
    </row>
    <row r="102" spans="1:2" ht="13.5">
      <c r="A102" s="239" t="s">
        <v>31</v>
      </c>
      <c r="B102" s="210" t="s">
        <v>1484</v>
      </c>
    </row>
    <row r="103" spans="1:2" ht="13.5">
      <c r="A103" s="239" t="s">
        <v>32</v>
      </c>
      <c r="B103" s="210" t="s">
        <v>1482</v>
      </c>
    </row>
    <row r="104" spans="1:2" ht="13.5">
      <c r="A104" s="239" t="s">
        <v>33</v>
      </c>
      <c r="B104" s="210" t="s">
        <v>1483</v>
      </c>
    </row>
    <row r="105" spans="1:2" ht="13.5">
      <c r="A105" s="239" t="s">
        <v>34</v>
      </c>
      <c r="B105" s="210" t="s">
        <v>1484</v>
      </c>
    </row>
    <row r="106" spans="1:2" ht="13.5">
      <c r="A106" s="239" t="s">
        <v>35</v>
      </c>
      <c r="B106" s="210" t="s">
        <v>1483</v>
      </c>
    </row>
    <row r="107" spans="1:2" ht="13.5">
      <c r="A107" s="239" t="s">
        <v>36</v>
      </c>
      <c r="B107" s="210" t="s">
        <v>1483</v>
      </c>
    </row>
    <row r="108" spans="1:2" ht="13.5">
      <c r="A108" s="239" t="s">
        <v>37</v>
      </c>
      <c r="B108" s="210" t="s">
        <v>1484</v>
      </c>
    </row>
    <row r="109" spans="1:2" ht="13.5">
      <c r="A109" s="239" t="s">
        <v>38</v>
      </c>
      <c r="B109" s="210" t="s">
        <v>1484</v>
      </c>
    </row>
    <row r="110" spans="1:2" ht="13.5">
      <c r="A110" s="239" t="s">
        <v>39</v>
      </c>
      <c r="B110" s="210" t="s">
        <v>1484</v>
      </c>
    </row>
    <row r="111" ht="13.5">
      <c r="A111" s="238" t="s">
        <v>40</v>
      </c>
    </row>
    <row r="112" spans="1:2" ht="13.5">
      <c r="A112" s="241" t="s">
        <v>41</v>
      </c>
      <c r="B112" s="210" t="s">
        <v>1485</v>
      </c>
    </row>
    <row r="113" spans="1:2" ht="13.5">
      <c r="A113" s="241" t="s">
        <v>42</v>
      </c>
      <c r="B113" s="210" t="s">
        <v>1486</v>
      </c>
    </row>
    <row r="114" spans="1:2" ht="13.5">
      <c r="A114" s="241" t="s">
        <v>43</v>
      </c>
      <c r="B114" s="210" t="s">
        <v>1487</v>
      </c>
    </row>
    <row r="115" spans="1:2" ht="13.5">
      <c r="A115" s="241" t="s">
        <v>44</v>
      </c>
      <c r="B115" s="210" t="s">
        <v>1488</v>
      </c>
    </row>
    <row r="116" spans="1:2" ht="13.5">
      <c r="A116" s="241" t="s">
        <v>45</v>
      </c>
      <c r="B116" s="210" t="s">
        <v>1489</v>
      </c>
    </row>
    <row r="117" spans="1:2" ht="13.5">
      <c r="A117" s="241" t="s">
        <v>46</v>
      </c>
      <c r="B117" s="210" t="s">
        <v>1490</v>
      </c>
    </row>
    <row r="118" spans="1:2" ht="13.5">
      <c r="A118" s="241" t="s">
        <v>47</v>
      </c>
      <c r="B118" s="210" t="s">
        <v>1491</v>
      </c>
    </row>
    <row r="119" spans="1:2" ht="13.5">
      <c r="A119" s="241" t="s">
        <v>48</v>
      </c>
      <c r="B119" s="210" t="s">
        <v>1492</v>
      </c>
    </row>
    <row r="120" spans="1:2" ht="13.5">
      <c r="A120" s="241" t="s">
        <v>49</v>
      </c>
      <c r="B120" s="210" t="s">
        <v>1493</v>
      </c>
    </row>
    <row r="121" spans="1:2" ht="13.5">
      <c r="A121" s="242" t="s">
        <v>50</v>
      </c>
      <c r="B121" s="210" t="s">
        <v>1494</v>
      </c>
    </row>
    <row r="122" spans="1:2" ht="13.5">
      <c r="A122" s="241" t="s">
        <v>51</v>
      </c>
      <c r="B122" s="210" t="s">
        <v>1495</v>
      </c>
    </row>
    <row r="123" spans="1:2" ht="13.5">
      <c r="A123" s="241" t="s">
        <v>827</v>
      </c>
      <c r="B123" s="210" t="s">
        <v>1496</v>
      </c>
    </row>
    <row r="124" spans="1:2" ht="13.5">
      <c r="A124" s="242" t="s">
        <v>52</v>
      </c>
      <c r="B124" s="210" t="s">
        <v>1494</v>
      </c>
    </row>
    <row r="125" spans="1:2" ht="13.5">
      <c r="A125" s="242" t="s">
        <v>53</v>
      </c>
      <c r="B125" s="210" t="s">
        <v>1497</v>
      </c>
    </row>
    <row r="126" spans="1:2" ht="13.5">
      <c r="A126" s="242" t="s">
        <v>828</v>
      </c>
      <c r="B126" s="210" t="s">
        <v>1498</v>
      </c>
    </row>
    <row r="127" spans="1:2" ht="13.5">
      <c r="A127" s="242" t="s">
        <v>54</v>
      </c>
      <c r="B127" s="210" t="s">
        <v>1499</v>
      </c>
    </row>
    <row r="128" spans="1:2" ht="13.5">
      <c r="A128" s="242" t="s">
        <v>55</v>
      </c>
      <c r="B128" s="210" t="s">
        <v>1500</v>
      </c>
    </row>
    <row r="129" spans="1:2" ht="13.5">
      <c r="A129" s="242" t="s">
        <v>829</v>
      </c>
      <c r="B129" s="210" t="s">
        <v>1501</v>
      </c>
    </row>
    <row r="130" spans="1:2" ht="13.5">
      <c r="A130" s="242" t="s">
        <v>56</v>
      </c>
      <c r="B130" s="210" t="s">
        <v>1499</v>
      </c>
    </row>
    <row r="131" spans="1:2" ht="13.5">
      <c r="A131" s="242" t="s">
        <v>57</v>
      </c>
      <c r="B131" s="210" t="s">
        <v>1502</v>
      </c>
    </row>
    <row r="132" spans="1:2" ht="13.5">
      <c r="A132" s="242" t="s">
        <v>830</v>
      </c>
      <c r="B132" s="210" t="s">
        <v>1503</v>
      </c>
    </row>
    <row r="133" spans="1:2" ht="13.5">
      <c r="A133" s="242" t="s">
        <v>58</v>
      </c>
      <c r="B133" s="210" t="s">
        <v>1504</v>
      </c>
    </row>
    <row r="134" spans="1:2" ht="13.5">
      <c r="A134" s="242" t="s">
        <v>59</v>
      </c>
      <c r="B134" s="210" t="s">
        <v>1505</v>
      </c>
    </row>
    <row r="135" spans="1:2" ht="13.5">
      <c r="A135" s="242" t="s">
        <v>831</v>
      </c>
      <c r="B135" s="210" t="s">
        <v>1506</v>
      </c>
    </row>
    <row r="136" ht="13.5">
      <c r="A136" s="242" t="s">
        <v>60</v>
      </c>
    </row>
    <row r="137" ht="13.5">
      <c r="A137" s="242" t="s">
        <v>61</v>
      </c>
    </row>
    <row r="138" ht="13.5">
      <c r="A138" s="242" t="s">
        <v>832</v>
      </c>
    </row>
    <row r="139" spans="1:2" ht="13.5">
      <c r="A139" s="241" t="s">
        <v>62</v>
      </c>
      <c r="B139" s="289">
        <v>38504</v>
      </c>
    </row>
    <row r="140" spans="1:2" ht="351">
      <c r="A140" s="242" t="s">
        <v>63</v>
      </c>
      <c r="B140" s="291" t="s">
        <v>1507</v>
      </c>
    </row>
    <row r="141" ht="13.5">
      <c r="A141" s="242" t="s">
        <v>857</v>
      </c>
    </row>
    <row r="142" spans="1:2" ht="13.5">
      <c r="A142" s="242" t="s">
        <v>858</v>
      </c>
      <c r="B142" s="292" t="s">
        <v>1508</v>
      </c>
    </row>
    <row r="143" spans="1:2" ht="13.5">
      <c r="A143" s="242" t="s">
        <v>859</v>
      </c>
      <c r="B143" s="292" t="s">
        <v>1509</v>
      </c>
    </row>
    <row r="144" spans="1:2" ht="13.5">
      <c r="A144" s="241" t="s">
        <v>64</v>
      </c>
      <c r="B144" s="292" t="s">
        <v>1510</v>
      </c>
    </row>
    <row r="145" spans="1:2" ht="13.5">
      <c r="A145" s="241" t="s">
        <v>65</v>
      </c>
      <c r="B145" s="210" t="s">
        <v>1364</v>
      </c>
    </row>
    <row r="146" spans="1:2" ht="13.5">
      <c r="A146" s="238" t="s">
        <v>66</v>
      </c>
      <c r="B146" s="210" t="s">
        <v>1511</v>
      </c>
    </row>
    <row r="147" spans="1:2" ht="13.5">
      <c r="A147" s="238" t="s">
        <v>67</v>
      </c>
      <c r="B147" s="210" t="s">
        <v>1512</v>
      </c>
    </row>
    <row r="148" spans="1:2" ht="13.5">
      <c r="A148" s="238" t="s">
        <v>68</v>
      </c>
      <c r="B148" s="210" t="s">
        <v>1513</v>
      </c>
    </row>
    <row r="149" spans="1:2" ht="13.5">
      <c r="A149" s="238" t="s">
        <v>69</v>
      </c>
      <c r="B149" s="293" t="s">
        <v>1514</v>
      </c>
    </row>
    <row r="150" spans="1:2" ht="13.5">
      <c r="A150" s="238" t="s">
        <v>833</v>
      </c>
      <c r="B150" s="210">
        <v>34.726857</v>
      </c>
    </row>
    <row r="151" spans="1:2" ht="13.5">
      <c r="A151" s="238" t="s">
        <v>834</v>
      </c>
      <c r="B151" s="210">
        <v>135.596028</v>
      </c>
    </row>
    <row r="152" spans="1:2" ht="13.5">
      <c r="A152" s="238" t="s">
        <v>70</v>
      </c>
      <c r="B152" s="210" t="s">
        <v>1515</v>
      </c>
    </row>
    <row r="153" spans="1:2" ht="13.5">
      <c r="A153" s="238" t="s">
        <v>71</v>
      </c>
      <c r="B153" s="210" t="s">
        <v>1516</v>
      </c>
    </row>
    <row r="154" spans="1:2" ht="13.5">
      <c r="A154" s="238" t="s">
        <v>72</v>
      </c>
      <c r="B154" s="210" t="s">
        <v>1517</v>
      </c>
    </row>
    <row r="155" spans="1:2" ht="13.5">
      <c r="A155" s="238" t="s">
        <v>73</v>
      </c>
      <c r="B155" s="210" t="s">
        <v>1518</v>
      </c>
    </row>
    <row r="156" spans="1:2" ht="13.5">
      <c r="A156" s="238" t="s">
        <v>74</v>
      </c>
      <c r="B156" s="210" t="s">
        <v>1519</v>
      </c>
    </row>
    <row r="157" spans="1:2" ht="13.5">
      <c r="A157" s="238" t="s">
        <v>75</v>
      </c>
      <c r="B157" s="210" t="s">
        <v>1520</v>
      </c>
    </row>
    <row r="158" spans="1:2" ht="13.5">
      <c r="A158" s="238" t="s">
        <v>76</v>
      </c>
      <c r="B158" s="289">
        <v>43242</v>
      </c>
    </row>
    <row r="159" spans="1:2" ht="13.5">
      <c r="A159" s="238" t="s">
        <v>862</v>
      </c>
      <c r="B159" s="289"/>
    </row>
    <row r="160" spans="1:2" ht="13.5">
      <c r="A160" s="238" t="s">
        <v>861</v>
      </c>
      <c r="B160" s="289" t="s">
        <v>1521</v>
      </c>
    </row>
    <row r="161" ht="13.5">
      <c r="A161" s="238" t="s">
        <v>77</v>
      </c>
    </row>
    <row r="162" ht="13.5">
      <c r="A162" s="238" t="s">
        <v>78</v>
      </c>
    </row>
    <row r="163" ht="13.5">
      <c r="A163" s="238" t="s">
        <v>79</v>
      </c>
    </row>
    <row r="164" ht="13.5">
      <c r="A164" s="238" t="s">
        <v>80</v>
      </c>
    </row>
    <row r="165" spans="1:2" ht="13.5">
      <c r="A165" s="238" t="s">
        <v>81</v>
      </c>
      <c r="B165" s="210" t="s">
        <v>1522</v>
      </c>
    </row>
    <row r="166" spans="1:2" ht="13.5">
      <c r="A166" s="238" t="s">
        <v>82</v>
      </c>
      <c r="B166" s="210" t="s">
        <v>1523</v>
      </c>
    </row>
    <row r="167" spans="1:2" ht="13.5">
      <c r="A167" s="238" t="s">
        <v>83</v>
      </c>
      <c r="B167" s="210" t="s">
        <v>1523</v>
      </c>
    </row>
    <row r="168" spans="1:2" ht="13.5">
      <c r="A168" s="238" t="s">
        <v>84</v>
      </c>
      <c r="B168" s="289">
        <v>43532</v>
      </c>
    </row>
    <row r="169" spans="1:2" ht="13.5">
      <c r="A169" s="238" t="s">
        <v>85</v>
      </c>
      <c r="B169" s="289">
        <v>50836</v>
      </c>
    </row>
    <row r="170" spans="1:2" ht="13.5">
      <c r="A170" s="238" t="s">
        <v>86</v>
      </c>
      <c r="B170" s="210">
        <v>689.18</v>
      </c>
    </row>
    <row r="171" spans="1:2" ht="13.5">
      <c r="A171" s="238" t="s">
        <v>87</v>
      </c>
      <c r="B171" s="292" t="s">
        <v>1522</v>
      </c>
    </row>
    <row r="172" spans="1:2" ht="13.5">
      <c r="A172" s="238" t="s">
        <v>88</v>
      </c>
      <c r="B172" s="210" t="s">
        <v>1523</v>
      </c>
    </row>
    <row r="173" spans="1:2" ht="13.5">
      <c r="A173" s="238" t="s">
        <v>89</v>
      </c>
      <c r="B173" s="210" t="s">
        <v>1523</v>
      </c>
    </row>
    <row r="174" spans="1:2" ht="13.5">
      <c r="A174" s="238" t="s">
        <v>90</v>
      </c>
      <c r="B174" s="289">
        <v>43532</v>
      </c>
    </row>
    <row r="175" spans="1:2" ht="13.5">
      <c r="A175" s="238" t="s">
        <v>91</v>
      </c>
      <c r="B175" s="289">
        <v>50836</v>
      </c>
    </row>
    <row r="176" spans="1:2" ht="13.5">
      <c r="A176" s="238" t="s">
        <v>92</v>
      </c>
      <c r="B176" s="210">
        <v>999</v>
      </c>
    </row>
    <row r="177" spans="1:2" ht="13.5">
      <c r="A177" s="238" t="s">
        <v>93</v>
      </c>
      <c r="B177" s="210">
        <v>999</v>
      </c>
    </row>
    <row r="178" spans="1:2" ht="13.5">
      <c r="A178" s="238" t="s">
        <v>94</v>
      </c>
      <c r="B178" s="210" t="s">
        <v>1524</v>
      </c>
    </row>
    <row r="179" spans="1:2" ht="13.5">
      <c r="A179" s="238" t="s">
        <v>95</v>
      </c>
      <c r="B179" s="210" t="s">
        <v>1525</v>
      </c>
    </row>
    <row r="180" ht="13.5">
      <c r="A180" s="238" t="s">
        <v>96</v>
      </c>
    </row>
    <row r="181" spans="1:2" ht="13.5">
      <c r="A181" s="238" t="s">
        <v>97</v>
      </c>
      <c r="B181" s="210" t="s">
        <v>1526</v>
      </c>
    </row>
    <row r="182" ht="13.5">
      <c r="A182" s="238" t="s">
        <v>98</v>
      </c>
    </row>
    <row r="183" spans="1:2" ht="13.5">
      <c r="A183" s="238" t="s">
        <v>99</v>
      </c>
      <c r="B183" s="210">
        <v>3</v>
      </c>
    </row>
    <row r="184" spans="1:2" ht="13.5">
      <c r="A184" s="238" t="s">
        <v>100</v>
      </c>
      <c r="B184" s="210">
        <v>3</v>
      </c>
    </row>
    <row r="185" spans="1:2" ht="13.5">
      <c r="A185" s="238" t="s">
        <v>101</v>
      </c>
      <c r="B185" s="210">
        <v>0</v>
      </c>
    </row>
    <row r="186" spans="1:2" ht="13.5">
      <c r="A186" s="238" t="s">
        <v>102</v>
      </c>
      <c r="B186" s="210" t="s">
        <v>1527</v>
      </c>
    </row>
    <row r="187" ht="13.5">
      <c r="A187" s="238" t="s">
        <v>103</v>
      </c>
    </row>
    <row r="188" spans="1:2" ht="13.5">
      <c r="A188" s="238" t="s">
        <v>104</v>
      </c>
      <c r="B188" s="289"/>
    </row>
    <row r="189" spans="1:2" ht="13.5">
      <c r="A189" s="238" t="s">
        <v>105</v>
      </c>
      <c r="B189" s="289"/>
    </row>
    <row r="190" spans="1:2" ht="13.5">
      <c r="A190" s="238" t="s">
        <v>106</v>
      </c>
      <c r="B190" s="210">
        <v>28</v>
      </c>
    </row>
    <row r="191" spans="1:2" ht="13.5">
      <c r="A191" s="238" t="s">
        <v>107</v>
      </c>
      <c r="B191" s="210">
        <v>18</v>
      </c>
    </row>
    <row r="192" spans="1:2" ht="13.5">
      <c r="A192" s="238" t="s">
        <v>108</v>
      </c>
      <c r="B192" s="210">
        <v>24</v>
      </c>
    </row>
    <row r="193" spans="1:2" ht="13.5">
      <c r="A193" s="238" t="s">
        <v>109</v>
      </c>
      <c r="B193" s="210">
        <v>4</v>
      </c>
    </row>
    <row r="194" spans="1:2" ht="13.5">
      <c r="A194" s="238" t="s">
        <v>110</v>
      </c>
      <c r="B194" s="210">
        <v>4</v>
      </c>
    </row>
    <row r="195" spans="1:2" ht="13.5">
      <c r="A195" s="238" t="s">
        <v>111</v>
      </c>
      <c r="B195" s="210">
        <v>3</v>
      </c>
    </row>
    <row r="196" ht="13.5">
      <c r="A196" s="238" t="s">
        <v>112</v>
      </c>
    </row>
    <row r="197" ht="13.5">
      <c r="A197" s="238" t="s">
        <v>113</v>
      </c>
    </row>
    <row r="198" ht="13.5">
      <c r="A198" s="238" t="s">
        <v>114</v>
      </c>
    </row>
    <row r="199" spans="1:2" ht="13.5">
      <c r="A199" s="238" t="s">
        <v>115</v>
      </c>
      <c r="B199" s="210">
        <v>3</v>
      </c>
    </row>
    <row r="200" spans="1:2" ht="13.5">
      <c r="A200" s="238" t="s">
        <v>116</v>
      </c>
      <c r="B200" s="210">
        <v>0</v>
      </c>
    </row>
    <row r="201" ht="13.5">
      <c r="A201" s="238" t="s">
        <v>117</v>
      </c>
    </row>
    <row r="202" ht="13.5">
      <c r="A202" s="238" t="s">
        <v>118</v>
      </c>
    </row>
    <row r="203" ht="13.5">
      <c r="A203" s="238" t="s">
        <v>119</v>
      </c>
    </row>
    <row r="204" spans="1:2" ht="13.5">
      <c r="A204" s="238" t="s">
        <v>120</v>
      </c>
      <c r="B204" s="210" t="s">
        <v>1528</v>
      </c>
    </row>
    <row r="205" spans="1:2" ht="13.5">
      <c r="A205" s="238" t="s">
        <v>121</v>
      </c>
      <c r="B205" s="210">
        <v>0</v>
      </c>
    </row>
    <row r="206" spans="1:2" ht="13.5">
      <c r="A206" s="238" t="s">
        <v>122</v>
      </c>
      <c r="B206" s="210" t="s">
        <v>1529</v>
      </c>
    </row>
    <row r="207" spans="1:2" ht="13.5">
      <c r="A207" s="238" t="s">
        <v>123</v>
      </c>
      <c r="B207" s="210">
        <v>0</v>
      </c>
    </row>
    <row r="208" ht="13.5">
      <c r="A208" s="238" t="s">
        <v>124</v>
      </c>
    </row>
    <row r="209" spans="1:2" ht="13.5">
      <c r="A209" s="238" t="s">
        <v>125</v>
      </c>
      <c r="B209" s="210">
        <v>1</v>
      </c>
    </row>
    <row r="210" spans="1:2" ht="13.5">
      <c r="A210" s="238" t="s">
        <v>126</v>
      </c>
      <c r="B210" s="210">
        <v>80.25</v>
      </c>
    </row>
    <row r="211" ht="13.5">
      <c r="A211" s="238" t="s">
        <v>127</v>
      </c>
    </row>
    <row r="212" ht="13.5">
      <c r="A212" s="238" t="s">
        <v>128</v>
      </c>
    </row>
    <row r="213" spans="1:2" ht="13.5">
      <c r="A213" s="238" t="s">
        <v>129</v>
      </c>
      <c r="B213" s="210" t="s">
        <v>1364</v>
      </c>
    </row>
    <row r="214" spans="1:2" ht="13.5">
      <c r="A214" s="238" t="s">
        <v>130</v>
      </c>
      <c r="B214" s="210" t="s">
        <v>1530</v>
      </c>
    </row>
    <row r="215" spans="1:2" ht="13.5">
      <c r="A215" s="238" t="s">
        <v>131</v>
      </c>
      <c r="B215" s="210">
        <v>1</v>
      </c>
    </row>
    <row r="216" spans="1:2" ht="13.5">
      <c r="A216" s="238" t="s">
        <v>132</v>
      </c>
      <c r="B216" s="210">
        <v>1.6</v>
      </c>
    </row>
    <row r="217" spans="1:2" ht="13.5">
      <c r="A217" s="238" t="s">
        <v>133</v>
      </c>
      <c r="B217" s="210">
        <v>1</v>
      </c>
    </row>
    <row r="218" spans="1:2" ht="13.5">
      <c r="A218" s="238" t="s">
        <v>134</v>
      </c>
      <c r="B218" s="210" t="s">
        <v>1523</v>
      </c>
    </row>
    <row r="219" spans="1:2" ht="13.5">
      <c r="A219" s="238" t="s">
        <v>135</v>
      </c>
      <c r="B219" s="210" t="s">
        <v>1523</v>
      </c>
    </row>
    <row r="220" spans="1:2" ht="13.5">
      <c r="A220" s="238" t="s">
        <v>136</v>
      </c>
      <c r="B220" s="210" t="s">
        <v>1523</v>
      </c>
    </row>
    <row r="221" spans="1:2" ht="13.5">
      <c r="A221" s="238" t="s">
        <v>137</v>
      </c>
      <c r="B221" s="210" t="s">
        <v>1523</v>
      </c>
    </row>
    <row r="222" spans="1:2" ht="13.5">
      <c r="A222" s="238" t="s">
        <v>138</v>
      </c>
      <c r="B222" s="210" t="s">
        <v>1531</v>
      </c>
    </row>
    <row r="223" spans="1:2" ht="13.5">
      <c r="A223" s="238" t="s">
        <v>139</v>
      </c>
      <c r="B223" s="210" t="s">
        <v>1532</v>
      </c>
    </row>
    <row r="224" ht="13.5">
      <c r="A224" s="238" t="s">
        <v>140</v>
      </c>
    </row>
    <row r="225" ht="13.5">
      <c r="A225" s="238" t="s">
        <v>835</v>
      </c>
    </row>
    <row r="226" ht="13.5">
      <c r="A226" s="238" t="s">
        <v>836</v>
      </c>
    </row>
    <row r="227" spans="1:2" ht="13.5">
      <c r="A227" s="238" t="s">
        <v>141</v>
      </c>
      <c r="B227" s="210" t="s">
        <v>1533</v>
      </c>
    </row>
    <row r="228" ht="13.5">
      <c r="A228" s="238" t="s">
        <v>142</v>
      </c>
    </row>
    <row r="229" ht="13.5">
      <c r="A229" s="238" t="s">
        <v>143</v>
      </c>
    </row>
    <row r="230" ht="13.5">
      <c r="A230" s="238" t="s">
        <v>144</v>
      </c>
    </row>
    <row r="231" ht="13.5">
      <c r="A231" s="238" t="s">
        <v>145</v>
      </c>
    </row>
    <row r="232" ht="13.5">
      <c r="A232" s="238" t="s">
        <v>146</v>
      </c>
    </row>
    <row r="233" ht="13.5">
      <c r="A233" s="238" t="s">
        <v>147</v>
      </c>
    </row>
    <row r="234" ht="13.5">
      <c r="A234" s="238" t="s">
        <v>148</v>
      </c>
    </row>
    <row r="235" ht="13.5">
      <c r="A235" s="238" t="s">
        <v>149</v>
      </c>
    </row>
    <row r="236" ht="13.5">
      <c r="A236" s="238" t="s">
        <v>150</v>
      </c>
    </row>
    <row r="237" spans="1:2" ht="13.5">
      <c r="A237" s="238" t="s">
        <v>151</v>
      </c>
      <c r="B237" s="210" t="s">
        <v>1523</v>
      </c>
    </row>
    <row r="238" spans="1:2" ht="13.5">
      <c r="A238" s="238" t="s">
        <v>152</v>
      </c>
      <c r="B238" s="210" t="s">
        <v>1523</v>
      </c>
    </row>
    <row r="239" spans="1:2" ht="13.5">
      <c r="A239" s="238" t="s">
        <v>153</v>
      </c>
      <c r="B239" s="210" t="s">
        <v>1523</v>
      </c>
    </row>
    <row r="240" spans="1:2" ht="13.5">
      <c r="A240" s="238" t="s">
        <v>154</v>
      </c>
      <c r="B240" s="210" t="s">
        <v>1523</v>
      </c>
    </row>
    <row r="241" ht="13.5">
      <c r="A241" s="238" t="s">
        <v>155</v>
      </c>
    </row>
    <row r="242" spans="1:2" ht="13.5">
      <c r="A242" s="238" t="s">
        <v>156</v>
      </c>
      <c r="B242" s="210" t="s">
        <v>1523</v>
      </c>
    </row>
    <row r="243" spans="1:2" ht="13.5">
      <c r="A243" s="238" t="s">
        <v>157</v>
      </c>
      <c r="B243" s="210" t="s">
        <v>1523</v>
      </c>
    </row>
    <row r="244" spans="1:2" ht="13.5">
      <c r="A244" s="238" t="s">
        <v>158</v>
      </c>
      <c r="B244" s="210">
        <v>2</v>
      </c>
    </row>
    <row r="245" spans="1:2" ht="297">
      <c r="A245" s="238" t="s">
        <v>159</v>
      </c>
      <c r="B245" s="291" t="s">
        <v>1534</v>
      </c>
    </row>
    <row r="246" spans="1:2" ht="135">
      <c r="A246" s="238" t="s">
        <v>160</v>
      </c>
      <c r="B246" s="291" t="s">
        <v>1535</v>
      </c>
    </row>
    <row r="247" spans="1:2" ht="13.5">
      <c r="A247" s="238" t="s">
        <v>161</v>
      </c>
      <c r="B247" s="291"/>
    </row>
    <row r="248" spans="1:2" ht="13.5">
      <c r="A248" s="238" t="s">
        <v>162</v>
      </c>
      <c r="B248" s="210" t="s">
        <v>1364</v>
      </c>
    </row>
    <row r="249" spans="1:2" ht="13.5">
      <c r="A249" s="238" t="s">
        <v>163</v>
      </c>
      <c r="B249" s="289"/>
    </row>
    <row r="250" ht="13.5">
      <c r="A250" s="238" t="s">
        <v>164</v>
      </c>
    </row>
    <row r="251" ht="13.5">
      <c r="A251" s="238" t="s">
        <v>165</v>
      </c>
    </row>
    <row r="252" spans="1:2" ht="13.5">
      <c r="A252" s="238" t="s">
        <v>166</v>
      </c>
      <c r="B252" s="292" t="s">
        <v>1536</v>
      </c>
    </row>
    <row r="253" ht="13.5">
      <c r="A253" s="238" t="s">
        <v>167</v>
      </c>
    </row>
    <row r="254" ht="13.5">
      <c r="A254" s="238" t="s">
        <v>168</v>
      </c>
    </row>
    <row r="255" ht="13.5">
      <c r="A255" s="238" t="s">
        <v>169</v>
      </c>
    </row>
    <row r="256" ht="13.5">
      <c r="A256" s="238" t="s">
        <v>170</v>
      </c>
    </row>
    <row r="257" ht="13.5">
      <c r="A257" s="238" t="s">
        <v>171</v>
      </c>
    </row>
    <row r="258" spans="1:2" ht="13.5">
      <c r="A258" s="238" t="s">
        <v>172</v>
      </c>
      <c r="B258" s="210" t="s">
        <v>1364</v>
      </c>
    </row>
    <row r="259" ht="13.5">
      <c r="A259" s="238" t="s">
        <v>173</v>
      </c>
    </row>
    <row r="260" ht="13.5">
      <c r="A260" s="238" t="s">
        <v>174</v>
      </c>
    </row>
    <row r="261" ht="13.5">
      <c r="A261" s="238" t="s">
        <v>175</v>
      </c>
    </row>
    <row r="262" spans="1:2" ht="13.5">
      <c r="A262" s="238" t="s">
        <v>176</v>
      </c>
      <c r="B262" s="292" t="s">
        <v>1364</v>
      </c>
    </row>
    <row r="263" ht="13.5">
      <c r="A263" s="238" t="s">
        <v>177</v>
      </c>
    </row>
    <row r="264" ht="13.5">
      <c r="A264" s="238" t="s">
        <v>178</v>
      </c>
    </row>
    <row r="265" ht="13.5">
      <c r="A265" s="238" t="s">
        <v>179</v>
      </c>
    </row>
    <row r="266" spans="1:2" ht="13.5">
      <c r="A266" s="238" t="s">
        <v>180</v>
      </c>
      <c r="B266" s="210" t="s">
        <v>1536</v>
      </c>
    </row>
    <row r="267" ht="13.5">
      <c r="A267" s="238" t="s">
        <v>181</v>
      </c>
    </row>
    <row r="268" ht="13.5">
      <c r="A268" s="238" t="s">
        <v>182</v>
      </c>
    </row>
    <row r="269" ht="13.5">
      <c r="A269" s="238" t="s">
        <v>183</v>
      </c>
    </row>
    <row r="270" spans="1:2" ht="13.5">
      <c r="A270" s="238" t="s">
        <v>184</v>
      </c>
      <c r="B270" s="210" t="s">
        <v>1537</v>
      </c>
    </row>
    <row r="271" ht="13.5">
      <c r="A271" s="238" t="s">
        <v>185</v>
      </c>
    </row>
    <row r="272" ht="13.5">
      <c r="A272" s="238" t="s">
        <v>186</v>
      </c>
    </row>
    <row r="273" spans="1:2" ht="13.5">
      <c r="A273" s="238" t="s">
        <v>187</v>
      </c>
      <c r="B273" s="210" t="s">
        <v>1538</v>
      </c>
    </row>
    <row r="274" ht="13.5">
      <c r="A274" s="238" t="s">
        <v>188</v>
      </c>
    </row>
    <row r="275" ht="13.5">
      <c r="A275" s="238" t="s">
        <v>189</v>
      </c>
    </row>
    <row r="276" spans="1:2" ht="13.5">
      <c r="A276" s="238" t="s">
        <v>190</v>
      </c>
      <c r="B276" s="210" t="s">
        <v>1539</v>
      </c>
    </row>
    <row r="277" ht="13.5">
      <c r="A277" s="238" t="s">
        <v>191</v>
      </c>
    </row>
    <row r="278" ht="13.5">
      <c r="A278" s="238" t="s">
        <v>192</v>
      </c>
    </row>
    <row r="279" spans="1:2" ht="13.5">
      <c r="A279" s="238" t="s">
        <v>193</v>
      </c>
      <c r="B279" s="210" t="s">
        <v>1540</v>
      </c>
    </row>
    <row r="280" ht="13.5">
      <c r="A280" s="238" t="s">
        <v>194</v>
      </c>
    </row>
    <row r="281" ht="13.5">
      <c r="A281" s="238" t="s">
        <v>195</v>
      </c>
    </row>
    <row r="282" spans="1:2" ht="13.5">
      <c r="A282" s="238" t="s">
        <v>196</v>
      </c>
      <c r="B282" s="210" t="s">
        <v>1541</v>
      </c>
    </row>
    <row r="283" ht="13.5">
      <c r="A283" s="238" t="s">
        <v>197</v>
      </c>
    </row>
    <row r="284" ht="13.5">
      <c r="A284" s="238" t="s">
        <v>198</v>
      </c>
    </row>
    <row r="285" ht="13.5">
      <c r="A285" s="238" t="s">
        <v>199</v>
      </c>
    </row>
    <row r="286" ht="13.5">
      <c r="A286" s="238" t="s">
        <v>200</v>
      </c>
    </row>
    <row r="287" ht="13.5">
      <c r="A287" s="238" t="s">
        <v>201</v>
      </c>
    </row>
    <row r="288" ht="13.5">
      <c r="A288" s="238" t="s">
        <v>202</v>
      </c>
    </row>
    <row r="289" ht="13.5">
      <c r="A289" s="238" t="s">
        <v>203</v>
      </c>
    </row>
    <row r="290" ht="13.5">
      <c r="A290" s="238" t="s">
        <v>204</v>
      </c>
    </row>
    <row r="291" ht="13.5">
      <c r="A291" s="238" t="s">
        <v>205</v>
      </c>
    </row>
    <row r="292" ht="13.5">
      <c r="A292" s="238" t="s">
        <v>206</v>
      </c>
    </row>
    <row r="293" ht="13.5">
      <c r="A293" s="238" t="s">
        <v>207</v>
      </c>
    </row>
    <row r="294" ht="13.5">
      <c r="A294" s="238" t="s">
        <v>208</v>
      </c>
    </row>
    <row r="295" spans="1:2" ht="13.5">
      <c r="A295" s="238" t="s">
        <v>209</v>
      </c>
      <c r="B295" s="292"/>
    </row>
    <row r="296" ht="13.5">
      <c r="A296" s="238" t="s">
        <v>210</v>
      </c>
    </row>
    <row r="297" spans="1:2" ht="13.5">
      <c r="A297" s="238" t="s">
        <v>211</v>
      </c>
      <c r="B297" s="292"/>
    </row>
    <row r="298" ht="13.5">
      <c r="A298" s="238" t="s">
        <v>212</v>
      </c>
    </row>
    <row r="299" ht="13.5">
      <c r="A299" s="238" t="s">
        <v>213</v>
      </c>
    </row>
    <row r="300" ht="13.5">
      <c r="A300" s="238" t="s">
        <v>214</v>
      </c>
    </row>
    <row r="301" ht="13.5">
      <c r="A301" s="238" t="s">
        <v>215</v>
      </c>
    </row>
    <row r="302" ht="13.5">
      <c r="A302" s="238" t="s">
        <v>216</v>
      </c>
    </row>
    <row r="303" ht="13.5">
      <c r="A303" s="238" t="s">
        <v>217</v>
      </c>
    </row>
    <row r="304" ht="13.5">
      <c r="A304" s="238" t="s">
        <v>218</v>
      </c>
    </row>
    <row r="305" ht="13.5">
      <c r="A305" s="238" t="s">
        <v>219</v>
      </c>
    </row>
    <row r="306" ht="13.5">
      <c r="A306" s="238" t="s">
        <v>220</v>
      </c>
    </row>
    <row r="307" spans="1:2" ht="378">
      <c r="A307" s="238" t="s">
        <v>221</v>
      </c>
      <c r="B307" s="291" t="s">
        <v>1542</v>
      </c>
    </row>
    <row r="308" ht="13.5">
      <c r="A308" s="238" t="s">
        <v>222</v>
      </c>
    </row>
    <row r="309" ht="13.5">
      <c r="A309" s="238" t="s">
        <v>223</v>
      </c>
    </row>
    <row r="310" ht="13.5">
      <c r="A310" s="238" t="s">
        <v>224</v>
      </c>
    </row>
    <row r="311" ht="13.5">
      <c r="A311" s="238" t="s">
        <v>225</v>
      </c>
    </row>
    <row r="312" ht="13.5">
      <c r="A312" s="238" t="s">
        <v>226</v>
      </c>
    </row>
    <row r="313" spans="1:2" ht="13.5">
      <c r="A313" s="238" t="s">
        <v>227</v>
      </c>
      <c r="B313" s="210" t="s">
        <v>1536</v>
      </c>
    </row>
    <row r="314" spans="1:2" ht="13.5">
      <c r="A314" s="238" t="s">
        <v>228</v>
      </c>
      <c r="B314" s="210" t="s">
        <v>1543</v>
      </c>
    </row>
    <row r="315" spans="1:2" ht="13.5">
      <c r="A315" s="238" t="s">
        <v>229</v>
      </c>
      <c r="B315" s="210" t="s">
        <v>1544</v>
      </c>
    </row>
    <row r="316" spans="1:2" ht="405">
      <c r="A316" s="238" t="s">
        <v>230</v>
      </c>
      <c r="B316" s="291" t="s">
        <v>1545</v>
      </c>
    </row>
    <row r="317" spans="1:2" ht="409.5">
      <c r="A317" s="238" t="s">
        <v>231</v>
      </c>
      <c r="B317" s="291" t="s">
        <v>1546</v>
      </c>
    </row>
    <row r="318" spans="1:2" ht="13.5">
      <c r="A318" s="238" t="s">
        <v>232</v>
      </c>
      <c r="B318" s="292" t="s">
        <v>1547</v>
      </c>
    </row>
    <row r="319" spans="1:2" ht="409.5">
      <c r="A319" s="238" t="s">
        <v>233</v>
      </c>
      <c r="B319" s="291" t="s">
        <v>1548</v>
      </c>
    </row>
    <row r="320" ht="13.5">
      <c r="A320" s="238" t="s">
        <v>234</v>
      </c>
    </row>
    <row r="321" spans="1:2" ht="13.5">
      <c r="A321" s="238" t="s">
        <v>235</v>
      </c>
      <c r="B321" s="210" t="s">
        <v>1549</v>
      </c>
    </row>
    <row r="322" spans="1:2" ht="13.5">
      <c r="A322" s="238" t="s">
        <v>236</v>
      </c>
      <c r="B322" s="210" t="s">
        <v>1550</v>
      </c>
    </row>
    <row r="323" spans="1:2" ht="13.5">
      <c r="A323" s="238" t="s">
        <v>237</v>
      </c>
      <c r="B323" s="210" t="s">
        <v>1551</v>
      </c>
    </row>
    <row r="324" spans="1:2" ht="13.5">
      <c r="A324" s="238" t="s">
        <v>238</v>
      </c>
      <c r="B324" s="210" t="s">
        <v>1552</v>
      </c>
    </row>
    <row r="325" spans="1:2" ht="13.5">
      <c r="A325" s="238" t="s">
        <v>239</v>
      </c>
      <c r="B325" s="210" t="s">
        <v>1523</v>
      </c>
    </row>
    <row r="326" spans="1:2" ht="13.5">
      <c r="A326" s="238" t="s">
        <v>240</v>
      </c>
      <c r="B326" s="210" t="s">
        <v>1553</v>
      </c>
    </row>
    <row r="327" spans="1:2" ht="13.5">
      <c r="A327" s="238" t="s">
        <v>241</v>
      </c>
      <c r="B327" s="210">
        <v>33</v>
      </c>
    </row>
    <row r="328" ht="13.5">
      <c r="A328" s="238" t="s">
        <v>242</v>
      </c>
    </row>
    <row r="329" spans="1:2" ht="13.5">
      <c r="A329" s="238" t="s">
        <v>243</v>
      </c>
      <c r="B329" s="210" t="s">
        <v>1554</v>
      </c>
    </row>
    <row r="330" ht="13.5">
      <c r="A330" s="238" t="s">
        <v>244</v>
      </c>
    </row>
    <row r="331" ht="13.5">
      <c r="A331" s="238" t="s">
        <v>816</v>
      </c>
    </row>
    <row r="332" spans="1:2" ht="13.5">
      <c r="A332" s="238" t="s">
        <v>245</v>
      </c>
      <c r="B332" s="210" t="s">
        <v>1555</v>
      </c>
    </row>
    <row r="333" ht="13.5">
      <c r="A333" s="238" t="s">
        <v>837</v>
      </c>
    </row>
    <row r="334" spans="1:2" ht="13.5">
      <c r="A334" s="238" t="s">
        <v>246</v>
      </c>
      <c r="B334" s="210" t="s">
        <v>1556</v>
      </c>
    </row>
    <row r="335" spans="1:2" ht="13.5">
      <c r="A335" s="238" t="s">
        <v>247</v>
      </c>
      <c r="B335" s="293" t="s">
        <v>1557</v>
      </c>
    </row>
    <row r="336" ht="13.5">
      <c r="A336" s="238" t="s">
        <v>838</v>
      </c>
    </row>
    <row r="337" spans="1:2" ht="13.5">
      <c r="A337" s="238" t="s">
        <v>248</v>
      </c>
      <c r="B337" s="210" t="s">
        <v>1558</v>
      </c>
    </row>
    <row r="338" spans="1:2" ht="13.5">
      <c r="A338" s="238" t="s">
        <v>249</v>
      </c>
      <c r="B338" s="210" t="s">
        <v>1559</v>
      </c>
    </row>
    <row r="339" spans="1:2" ht="13.5">
      <c r="A339" s="238" t="s">
        <v>250</v>
      </c>
      <c r="B339" s="210" t="s">
        <v>1560</v>
      </c>
    </row>
    <row r="340" ht="13.5">
      <c r="A340" s="238" t="s">
        <v>817</v>
      </c>
    </row>
    <row r="341" spans="1:2" ht="13.5">
      <c r="A341" s="238" t="s">
        <v>251</v>
      </c>
      <c r="B341" s="210" t="s">
        <v>1561</v>
      </c>
    </row>
    <row r="342" ht="13.5">
      <c r="A342" s="238" t="s">
        <v>839</v>
      </c>
    </row>
    <row r="343" spans="1:2" ht="13.5">
      <c r="A343" s="238" t="s">
        <v>252</v>
      </c>
      <c r="B343" s="210" t="s">
        <v>1562</v>
      </c>
    </row>
    <row r="344" spans="1:2" ht="13.5">
      <c r="A344" s="238" t="s">
        <v>253</v>
      </c>
      <c r="B344" s="293" t="s">
        <v>1563</v>
      </c>
    </row>
    <row r="345" ht="13.5">
      <c r="A345" s="238" t="s">
        <v>840</v>
      </c>
    </row>
    <row r="346" spans="1:2" ht="13.5">
      <c r="A346" s="238" t="s">
        <v>254</v>
      </c>
      <c r="B346" s="210" t="s">
        <v>1564</v>
      </c>
    </row>
    <row r="347" spans="1:2" ht="13.5">
      <c r="A347" s="238" t="s">
        <v>255</v>
      </c>
      <c r="B347" s="210" t="s">
        <v>1559</v>
      </c>
    </row>
    <row r="348" spans="1:2" ht="13.5">
      <c r="A348" s="238" t="s">
        <v>256</v>
      </c>
      <c r="B348" s="210" t="s">
        <v>1560</v>
      </c>
    </row>
    <row r="349" ht="13.5">
      <c r="A349" s="238" t="s">
        <v>818</v>
      </c>
    </row>
    <row r="350" spans="1:2" ht="13.5">
      <c r="A350" s="238" t="s">
        <v>257</v>
      </c>
      <c r="B350" s="210" t="s">
        <v>1565</v>
      </c>
    </row>
    <row r="351" ht="13.5">
      <c r="A351" s="238" t="s">
        <v>841</v>
      </c>
    </row>
    <row r="352" spans="1:2" ht="13.5">
      <c r="A352" s="238" t="s">
        <v>258</v>
      </c>
      <c r="B352" s="210" t="s">
        <v>1566</v>
      </c>
    </row>
    <row r="353" spans="1:2" ht="13.5">
      <c r="A353" s="238" t="s">
        <v>259</v>
      </c>
      <c r="B353" s="293" t="s">
        <v>1567</v>
      </c>
    </row>
    <row r="354" ht="13.5">
      <c r="A354" s="238" t="s">
        <v>842</v>
      </c>
    </row>
    <row r="355" spans="1:2" ht="13.5">
      <c r="A355" s="238" t="s">
        <v>260</v>
      </c>
      <c r="B355" s="210" t="s">
        <v>1568</v>
      </c>
    </row>
    <row r="356" spans="1:2" ht="13.5">
      <c r="A356" s="238" t="s">
        <v>261</v>
      </c>
      <c r="B356" s="210" t="s">
        <v>1559</v>
      </c>
    </row>
    <row r="357" spans="1:2" ht="13.5">
      <c r="A357" s="238" t="s">
        <v>262</v>
      </c>
      <c r="B357" s="210" t="s">
        <v>1560</v>
      </c>
    </row>
    <row r="358" ht="13.5">
      <c r="A358" s="238" t="s">
        <v>819</v>
      </c>
    </row>
    <row r="359" spans="1:2" ht="13.5">
      <c r="A359" s="238" t="s">
        <v>263</v>
      </c>
      <c r="B359" s="210" t="s">
        <v>1569</v>
      </c>
    </row>
    <row r="360" ht="13.5">
      <c r="A360" s="238" t="s">
        <v>843</v>
      </c>
    </row>
    <row r="361" spans="1:2" ht="13.5">
      <c r="A361" s="238" t="s">
        <v>264</v>
      </c>
      <c r="B361" s="210" t="s">
        <v>1570</v>
      </c>
    </row>
    <row r="362" spans="1:2" ht="13.5">
      <c r="A362" s="238" t="s">
        <v>265</v>
      </c>
      <c r="B362" s="293" t="s">
        <v>1571</v>
      </c>
    </row>
    <row r="363" ht="13.5">
      <c r="A363" s="238" t="s">
        <v>844</v>
      </c>
    </row>
    <row r="364" spans="1:2" ht="13.5">
      <c r="A364" s="238" t="s">
        <v>266</v>
      </c>
      <c r="B364" s="210" t="s">
        <v>1572</v>
      </c>
    </row>
    <row r="365" spans="1:2" ht="13.5">
      <c r="A365" s="238" t="s">
        <v>267</v>
      </c>
      <c r="B365" s="210" t="s">
        <v>1559</v>
      </c>
    </row>
    <row r="366" spans="1:2" ht="13.5">
      <c r="A366" s="238" t="s">
        <v>268</v>
      </c>
      <c r="B366" s="210" t="s">
        <v>1573</v>
      </c>
    </row>
    <row r="367" ht="13.5">
      <c r="A367" s="238" t="s">
        <v>820</v>
      </c>
    </row>
    <row r="368" ht="13.5">
      <c r="A368" s="238" t="s">
        <v>269</v>
      </c>
    </row>
    <row r="369" ht="13.5">
      <c r="A369" s="238" t="s">
        <v>845</v>
      </c>
    </row>
    <row r="370" ht="13.5">
      <c r="A370" s="238" t="s">
        <v>270</v>
      </c>
    </row>
    <row r="371" spans="1:2" ht="13.5">
      <c r="A371" s="238" t="s">
        <v>271</v>
      </c>
      <c r="B371" s="293" t="s">
        <v>1574</v>
      </c>
    </row>
    <row r="372" ht="13.5">
      <c r="A372" s="238" t="s">
        <v>846</v>
      </c>
    </row>
    <row r="373" ht="13.5">
      <c r="A373" s="238" t="s">
        <v>272</v>
      </c>
    </row>
    <row r="374" ht="13.5">
      <c r="A374" s="238" t="s">
        <v>273</v>
      </c>
    </row>
    <row r="375" ht="13.5">
      <c r="A375" s="238" t="s">
        <v>274</v>
      </c>
    </row>
    <row r="376" ht="13.5">
      <c r="A376" s="238" t="s">
        <v>821</v>
      </c>
    </row>
    <row r="377" ht="13.5">
      <c r="A377" s="238" t="s">
        <v>275</v>
      </c>
    </row>
    <row r="378" ht="13.5">
      <c r="A378" s="238" t="s">
        <v>847</v>
      </c>
    </row>
    <row r="379" ht="13.5">
      <c r="A379" s="238" t="s">
        <v>276</v>
      </c>
    </row>
    <row r="380" spans="1:2" ht="13.5">
      <c r="A380" s="238" t="s">
        <v>277</v>
      </c>
      <c r="B380" s="293" t="s">
        <v>1574</v>
      </c>
    </row>
    <row r="381" ht="13.5">
      <c r="A381" s="238" t="s">
        <v>848</v>
      </c>
    </row>
    <row r="382" ht="13.5">
      <c r="A382" s="238" t="s">
        <v>278</v>
      </c>
    </row>
    <row r="383" ht="13.5">
      <c r="A383" s="238" t="s">
        <v>279</v>
      </c>
    </row>
    <row r="384" ht="13.5">
      <c r="A384" s="238" t="s">
        <v>280</v>
      </c>
    </row>
    <row r="385" ht="13.5">
      <c r="A385" s="238" t="s">
        <v>822</v>
      </c>
    </row>
    <row r="386" spans="1:2" ht="13.5">
      <c r="A386" s="238" t="s">
        <v>281</v>
      </c>
      <c r="B386" s="210" t="s">
        <v>1575</v>
      </c>
    </row>
    <row r="387" ht="13.5">
      <c r="A387" s="238" t="s">
        <v>849</v>
      </c>
    </row>
    <row r="388" spans="1:2" ht="13.5">
      <c r="A388" s="238" t="s">
        <v>282</v>
      </c>
      <c r="B388" s="210" t="s">
        <v>1576</v>
      </c>
    </row>
    <row r="389" spans="1:2" ht="13.5">
      <c r="A389" s="238" t="s">
        <v>283</v>
      </c>
      <c r="B389" s="293" t="s">
        <v>1577</v>
      </c>
    </row>
    <row r="390" ht="13.5">
      <c r="A390" s="238" t="s">
        <v>850</v>
      </c>
    </row>
    <row r="391" spans="1:2" ht="13.5">
      <c r="A391" s="238" t="s">
        <v>284</v>
      </c>
      <c r="B391" s="210" t="s">
        <v>1578</v>
      </c>
    </row>
    <row r="392" spans="1:2" ht="13.5">
      <c r="A392" s="238" t="s">
        <v>285</v>
      </c>
      <c r="B392" s="210" t="s">
        <v>1559</v>
      </c>
    </row>
    <row r="393" spans="1:2" ht="13.5">
      <c r="A393" s="238" t="s">
        <v>286</v>
      </c>
      <c r="B393" s="210" t="s">
        <v>1560</v>
      </c>
    </row>
    <row r="394" ht="13.5">
      <c r="A394" s="238" t="s">
        <v>823</v>
      </c>
    </row>
    <row r="395" ht="13.5">
      <c r="A395" s="238" t="s">
        <v>287</v>
      </c>
    </row>
    <row r="396" ht="13.5">
      <c r="A396" s="238" t="s">
        <v>851</v>
      </c>
    </row>
    <row r="397" ht="13.5">
      <c r="A397" s="238" t="s">
        <v>288</v>
      </c>
    </row>
    <row r="398" spans="1:2" ht="13.5">
      <c r="A398" s="238" t="s">
        <v>289</v>
      </c>
      <c r="B398" s="293" t="s">
        <v>1574</v>
      </c>
    </row>
    <row r="399" ht="13.5">
      <c r="A399" s="238" t="s">
        <v>852</v>
      </c>
    </row>
    <row r="400" ht="13.5">
      <c r="A400" s="238" t="s">
        <v>290</v>
      </c>
    </row>
    <row r="401" ht="13.5">
      <c r="A401" s="238" t="s">
        <v>291</v>
      </c>
    </row>
    <row r="402" ht="13.5">
      <c r="A402" s="238" t="s">
        <v>292</v>
      </c>
    </row>
    <row r="403" ht="13.5">
      <c r="A403" s="238" t="s">
        <v>824</v>
      </c>
    </row>
    <row r="404" ht="13.5">
      <c r="A404" s="238" t="s">
        <v>293</v>
      </c>
    </row>
    <row r="405" ht="13.5">
      <c r="A405" s="238" t="s">
        <v>853</v>
      </c>
    </row>
    <row r="406" ht="13.5">
      <c r="A406" s="238" t="s">
        <v>294</v>
      </c>
    </row>
    <row r="407" spans="1:2" ht="13.5">
      <c r="A407" s="238" t="s">
        <v>295</v>
      </c>
      <c r="B407" s="293" t="s">
        <v>1574</v>
      </c>
    </row>
    <row r="408" ht="13.5">
      <c r="A408" s="238" t="s">
        <v>854</v>
      </c>
    </row>
    <row r="409" ht="13.5">
      <c r="A409" s="238" t="s">
        <v>296</v>
      </c>
    </row>
    <row r="410" ht="13.5">
      <c r="A410" s="238" t="s">
        <v>297</v>
      </c>
    </row>
    <row r="411" ht="13.5">
      <c r="A411" s="238" t="s">
        <v>298</v>
      </c>
    </row>
    <row r="412" ht="13.5">
      <c r="A412" s="238" t="s">
        <v>299</v>
      </c>
    </row>
    <row r="413" ht="13.5">
      <c r="A413" s="238" t="s">
        <v>300</v>
      </c>
    </row>
    <row r="414" ht="13.5">
      <c r="A414" s="238" t="s">
        <v>301</v>
      </c>
    </row>
    <row r="415" ht="13.5">
      <c r="A415" s="238" t="s">
        <v>302</v>
      </c>
    </row>
    <row r="416" ht="13.5">
      <c r="A416" s="238" t="s">
        <v>303</v>
      </c>
    </row>
    <row r="417" spans="1:2" ht="13.5">
      <c r="A417" s="238" t="s">
        <v>304</v>
      </c>
      <c r="B417" s="293" t="s">
        <v>1574</v>
      </c>
    </row>
    <row r="418" ht="13.5">
      <c r="A418" s="238" t="s">
        <v>305</v>
      </c>
    </row>
    <row r="419" ht="13.5">
      <c r="A419" s="238" t="s">
        <v>306</v>
      </c>
    </row>
    <row r="420" ht="13.5">
      <c r="A420" s="238" t="s">
        <v>307</v>
      </c>
    </row>
    <row r="421" ht="13.5">
      <c r="A421" s="238" t="s">
        <v>308</v>
      </c>
    </row>
    <row r="422" ht="13.5">
      <c r="A422" s="238" t="s">
        <v>309</v>
      </c>
    </row>
    <row r="423" ht="13.5">
      <c r="A423" s="238" t="s">
        <v>310</v>
      </c>
    </row>
    <row r="424" ht="13.5">
      <c r="A424" s="238" t="s">
        <v>311</v>
      </c>
    </row>
    <row r="425" ht="13.5">
      <c r="A425" s="238" t="s">
        <v>312</v>
      </c>
    </row>
    <row r="426" ht="13.5">
      <c r="A426" s="238" t="s">
        <v>313</v>
      </c>
    </row>
    <row r="427" spans="1:2" ht="13.5">
      <c r="A427" s="238" t="s">
        <v>314</v>
      </c>
      <c r="B427" s="293" t="s">
        <v>1574</v>
      </c>
    </row>
    <row r="428" ht="13.5">
      <c r="A428" s="238" t="s">
        <v>315</v>
      </c>
    </row>
    <row r="429" ht="13.5">
      <c r="A429" s="238" t="s">
        <v>316</v>
      </c>
    </row>
    <row r="430" ht="13.5">
      <c r="A430" s="238" t="s">
        <v>317</v>
      </c>
    </row>
    <row r="431" ht="13.5">
      <c r="A431" s="238" t="s">
        <v>318</v>
      </c>
    </row>
    <row r="432" ht="13.5">
      <c r="A432" s="238" t="s">
        <v>319</v>
      </c>
    </row>
    <row r="433" ht="13.5">
      <c r="A433" s="238" t="s">
        <v>320</v>
      </c>
    </row>
    <row r="434" ht="13.5">
      <c r="A434" s="238" t="s">
        <v>321</v>
      </c>
    </row>
    <row r="435" ht="13.5">
      <c r="A435" s="238" t="s">
        <v>322</v>
      </c>
    </row>
    <row r="436" ht="13.5">
      <c r="A436" s="238" t="s">
        <v>323</v>
      </c>
    </row>
    <row r="437" spans="1:2" ht="13.5">
      <c r="A437" s="238" t="s">
        <v>324</v>
      </c>
      <c r="B437" s="293" t="s">
        <v>1574</v>
      </c>
    </row>
    <row r="438" ht="13.5">
      <c r="A438" s="238" t="s">
        <v>325</v>
      </c>
    </row>
    <row r="439" ht="13.5">
      <c r="A439" s="238" t="s">
        <v>326</v>
      </c>
    </row>
    <row r="440" ht="13.5">
      <c r="A440" s="238" t="s">
        <v>327</v>
      </c>
    </row>
    <row r="441" ht="13.5">
      <c r="A441" s="238" t="s">
        <v>328</v>
      </c>
    </row>
    <row r="442" ht="13.5">
      <c r="A442" s="238" t="s">
        <v>329</v>
      </c>
    </row>
    <row r="443" ht="13.5">
      <c r="A443" s="238" t="s">
        <v>330</v>
      </c>
    </row>
    <row r="444" ht="13.5">
      <c r="A444" s="238" t="s">
        <v>331</v>
      </c>
    </row>
    <row r="445" ht="13.5">
      <c r="A445" s="238" t="s">
        <v>332</v>
      </c>
    </row>
    <row r="446" spans="1:2" ht="13.5">
      <c r="A446" s="238" t="s">
        <v>333</v>
      </c>
      <c r="B446" s="293" t="s">
        <v>1574</v>
      </c>
    </row>
    <row r="447" ht="13.5">
      <c r="A447" s="238" t="s">
        <v>334</v>
      </c>
    </row>
    <row r="448" ht="13.5">
      <c r="A448" s="238" t="s">
        <v>335</v>
      </c>
    </row>
    <row r="449" ht="13.5">
      <c r="A449" s="238" t="s">
        <v>336</v>
      </c>
    </row>
    <row r="450" ht="13.5">
      <c r="A450" s="238" t="s">
        <v>337</v>
      </c>
    </row>
    <row r="451" ht="13.5">
      <c r="A451" s="238" t="s">
        <v>338</v>
      </c>
    </row>
    <row r="452" ht="13.5">
      <c r="A452" s="238" t="s">
        <v>339</v>
      </c>
    </row>
    <row r="453" ht="13.5">
      <c r="A453" s="238" t="s">
        <v>340</v>
      </c>
    </row>
    <row r="454" ht="13.5">
      <c r="A454" s="238" t="s">
        <v>341</v>
      </c>
    </row>
    <row r="455" ht="13.5">
      <c r="A455" s="238" t="s">
        <v>342</v>
      </c>
    </row>
    <row r="456" spans="1:2" ht="13.5">
      <c r="A456" s="238" t="s">
        <v>343</v>
      </c>
      <c r="B456" s="293" t="s">
        <v>1574</v>
      </c>
    </row>
    <row r="457" ht="13.5">
      <c r="A457" s="238" t="s">
        <v>344</v>
      </c>
    </row>
    <row r="458" ht="13.5">
      <c r="A458" s="238" t="s">
        <v>345</v>
      </c>
    </row>
    <row r="459" ht="13.5">
      <c r="A459" s="238" t="s">
        <v>346</v>
      </c>
    </row>
    <row r="460" ht="13.5">
      <c r="A460" s="238" t="s">
        <v>347</v>
      </c>
    </row>
    <row r="461" ht="13.5">
      <c r="A461" s="238" t="s">
        <v>348</v>
      </c>
    </row>
    <row r="462" ht="13.5">
      <c r="A462" s="238" t="s">
        <v>349</v>
      </c>
    </row>
    <row r="463" ht="13.5">
      <c r="A463" s="238" t="s">
        <v>350</v>
      </c>
    </row>
    <row r="464" ht="13.5">
      <c r="A464" s="238" t="s">
        <v>351</v>
      </c>
    </row>
    <row r="465" ht="13.5">
      <c r="A465" s="238" t="s">
        <v>352</v>
      </c>
    </row>
    <row r="466" spans="1:2" ht="13.5">
      <c r="A466" s="238" t="s">
        <v>353</v>
      </c>
      <c r="B466" s="293" t="s">
        <v>1574</v>
      </c>
    </row>
    <row r="467" ht="13.5">
      <c r="A467" s="238" t="s">
        <v>354</v>
      </c>
    </row>
    <row r="468" ht="13.5">
      <c r="A468" s="238" t="s">
        <v>355</v>
      </c>
    </row>
    <row r="469" ht="13.5">
      <c r="A469" s="238" t="s">
        <v>356</v>
      </c>
    </row>
    <row r="470" ht="13.5">
      <c r="A470" s="238" t="s">
        <v>357</v>
      </c>
    </row>
    <row r="471" ht="13.5">
      <c r="A471" s="238" t="s">
        <v>358</v>
      </c>
    </row>
    <row r="472" spans="1:2" ht="135">
      <c r="A472" s="238" t="s">
        <v>359</v>
      </c>
      <c r="B472" s="291" t="s">
        <v>1579</v>
      </c>
    </row>
    <row r="473" spans="1:2" ht="13.5">
      <c r="A473" s="238" t="s">
        <v>360</v>
      </c>
      <c r="B473" s="210">
        <v>9</v>
      </c>
    </row>
    <row r="474" spans="1:2" ht="13.5">
      <c r="A474" s="238" t="s">
        <v>361</v>
      </c>
      <c r="B474" s="210">
        <v>18</v>
      </c>
    </row>
    <row r="475" spans="1:2" ht="13.5">
      <c r="A475" s="238" t="s">
        <v>362</v>
      </c>
      <c r="B475" s="210">
        <v>1</v>
      </c>
    </row>
    <row r="476" spans="1:2" ht="13.5">
      <c r="A476" s="238" t="s">
        <v>363</v>
      </c>
      <c r="B476" s="210">
        <v>18</v>
      </c>
    </row>
    <row r="477" spans="1:2" ht="13.5">
      <c r="A477" s="238" t="s">
        <v>364</v>
      </c>
      <c r="B477" s="210">
        <v>9</v>
      </c>
    </row>
    <row r="478" spans="1:2" ht="13.5">
      <c r="A478" s="238" t="s">
        <v>365</v>
      </c>
      <c r="B478" s="210">
        <v>0</v>
      </c>
    </row>
    <row r="479" spans="1:2" ht="13.5">
      <c r="A479" s="238" t="s">
        <v>366</v>
      </c>
      <c r="B479" s="210">
        <v>0</v>
      </c>
    </row>
    <row r="480" spans="1:2" ht="13.5">
      <c r="A480" s="238" t="s">
        <v>367</v>
      </c>
      <c r="B480" s="210">
        <v>0</v>
      </c>
    </row>
    <row r="481" spans="1:2" ht="13.5">
      <c r="A481" s="238" t="s">
        <v>368</v>
      </c>
      <c r="B481" s="210">
        <v>0</v>
      </c>
    </row>
    <row r="482" spans="1:2" ht="13.5">
      <c r="A482" s="238" t="s">
        <v>369</v>
      </c>
      <c r="B482" s="210">
        <v>1</v>
      </c>
    </row>
    <row r="483" spans="1:2" ht="13.5">
      <c r="A483" s="238" t="s">
        <v>370</v>
      </c>
      <c r="B483" s="210">
        <v>0</v>
      </c>
    </row>
    <row r="484" ht="13.5">
      <c r="A484" s="238" t="s">
        <v>371</v>
      </c>
    </row>
    <row r="485" ht="13.5">
      <c r="A485" s="238" t="s">
        <v>372</v>
      </c>
    </row>
    <row r="486" spans="1:2" ht="13.5">
      <c r="A486" s="238" t="s">
        <v>373</v>
      </c>
      <c r="B486" s="210" t="s">
        <v>1523</v>
      </c>
    </row>
    <row r="487" spans="1:2" ht="13.5">
      <c r="A487" s="238" t="s">
        <v>374</v>
      </c>
      <c r="B487" s="210" t="s">
        <v>1523</v>
      </c>
    </row>
    <row r="488" spans="1:2" ht="13.5">
      <c r="A488" s="238" t="s">
        <v>375</v>
      </c>
      <c r="B488" s="210" t="s">
        <v>1580</v>
      </c>
    </row>
    <row r="489" spans="1:2" ht="13.5">
      <c r="A489" s="238" t="s">
        <v>376</v>
      </c>
      <c r="B489" s="210" t="s">
        <v>1523</v>
      </c>
    </row>
    <row r="490" ht="13.5">
      <c r="A490" s="238" t="s">
        <v>377</v>
      </c>
    </row>
    <row r="491" spans="1:2" ht="13.5">
      <c r="A491" s="238" t="s">
        <v>378</v>
      </c>
      <c r="B491" s="210">
        <v>1</v>
      </c>
    </row>
    <row r="492" spans="1:2" ht="13.5">
      <c r="A492" s="238" t="s">
        <v>379</v>
      </c>
      <c r="B492" s="210">
        <v>0</v>
      </c>
    </row>
    <row r="493" ht="13.5">
      <c r="A493" s="238" t="s">
        <v>380</v>
      </c>
    </row>
    <row r="494" spans="1:2" ht="13.5">
      <c r="A494" s="238" t="s">
        <v>381</v>
      </c>
      <c r="B494" s="210" t="s">
        <v>1581</v>
      </c>
    </row>
    <row r="495" spans="1:2" ht="13.5">
      <c r="A495" s="238" t="s">
        <v>382</v>
      </c>
      <c r="B495" s="210">
        <v>5</v>
      </c>
    </row>
    <row r="496" spans="1:2" ht="13.5">
      <c r="A496" s="238" t="s">
        <v>383</v>
      </c>
      <c r="B496" s="210">
        <v>11</v>
      </c>
    </row>
    <row r="497" ht="13.5">
      <c r="A497" s="238" t="s">
        <v>384</v>
      </c>
    </row>
    <row r="498" spans="1:2" ht="13.5">
      <c r="A498" s="238" t="s">
        <v>385</v>
      </c>
      <c r="B498" s="210" t="s">
        <v>1582</v>
      </c>
    </row>
    <row r="499" spans="1:2" ht="13.5">
      <c r="A499" s="238" t="s">
        <v>386</v>
      </c>
      <c r="B499" s="210">
        <v>4</v>
      </c>
    </row>
    <row r="500" spans="1:2" ht="13.5">
      <c r="A500" s="238" t="s">
        <v>387</v>
      </c>
      <c r="B500" s="210">
        <v>9</v>
      </c>
    </row>
    <row r="501" ht="13.5">
      <c r="A501" s="238" t="s">
        <v>388</v>
      </c>
    </row>
    <row r="502" ht="13.5">
      <c r="A502" s="238" t="s">
        <v>389</v>
      </c>
    </row>
    <row r="503" spans="1:2" ht="13.5">
      <c r="A503" s="238" t="s">
        <v>390</v>
      </c>
      <c r="B503" s="210">
        <v>4</v>
      </c>
    </row>
    <row r="504" spans="1:2" ht="13.5">
      <c r="A504" s="238" t="s">
        <v>391</v>
      </c>
      <c r="B504" s="210">
        <v>9</v>
      </c>
    </row>
    <row r="505" ht="13.5">
      <c r="A505" s="238" t="s">
        <v>392</v>
      </c>
    </row>
    <row r="506" spans="1:2" ht="13.5">
      <c r="A506" s="238" t="s">
        <v>393</v>
      </c>
      <c r="B506" s="210" t="s">
        <v>1583</v>
      </c>
    </row>
    <row r="507" spans="1:2" ht="13.5">
      <c r="A507" s="238" t="s">
        <v>394</v>
      </c>
      <c r="B507" s="210">
        <v>0</v>
      </c>
    </row>
    <row r="508" spans="1:2" ht="13.5">
      <c r="A508" s="238" t="s">
        <v>395</v>
      </c>
      <c r="B508" s="210">
        <v>0</v>
      </c>
    </row>
    <row r="509" ht="13.5">
      <c r="A509" s="238" t="s">
        <v>396</v>
      </c>
    </row>
    <row r="510" ht="13.5">
      <c r="A510" s="238" t="s">
        <v>397</v>
      </c>
    </row>
    <row r="511" spans="1:2" ht="13.5">
      <c r="A511" s="238" t="s">
        <v>398</v>
      </c>
      <c r="B511" s="210">
        <v>0</v>
      </c>
    </row>
    <row r="512" spans="1:2" ht="13.5">
      <c r="A512" s="238" t="s">
        <v>399</v>
      </c>
      <c r="B512" s="210">
        <v>0</v>
      </c>
    </row>
    <row r="513" ht="13.5">
      <c r="A513" s="238" t="s">
        <v>400</v>
      </c>
    </row>
    <row r="514" ht="13.5">
      <c r="A514" s="238" t="s">
        <v>401</v>
      </c>
    </row>
    <row r="515" spans="1:2" ht="13.5">
      <c r="A515" s="238" t="s">
        <v>402</v>
      </c>
      <c r="B515" s="210">
        <v>0</v>
      </c>
    </row>
    <row r="516" spans="1:2" ht="13.5">
      <c r="A516" s="238" t="s">
        <v>403</v>
      </c>
      <c r="B516" s="210">
        <v>0</v>
      </c>
    </row>
    <row r="517" ht="13.5">
      <c r="A517" s="238" t="s">
        <v>404</v>
      </c>
    </row>
    <row r="518" ht="13.5">
      <c r="A518" s="238" t="s">
        <v>405</v>
      </c>
    </row>
    <row r="519" spans="1:2" ht="13.5">
      <c r="A519" s="238" t="s">
        <v>406</v>
      </c>
      <c r="B519" s="210">
        <v>0</v>
      </c>
    </row>
    <row r="520" spans="1:2" ht="13.5">
      <c r="A520" s="238" t="s">
        <v>407</v>
      </c>
      <c r="B520" s="210">
        <v>0</v>
      </c>
    </row>
    <row r="521" ht="13.5">
      <c r="A521" s="238" t="s">
        <v>408</v>
      </c>
    </row>
    <row r="522" ht="13.5">
      <c r="A522" s="238" t="s">
        <v>409</v>
      </c>
    </row>
    <row r="523" spans="1:2" ht="13.5">
      <c r="A523" s="238" t="s">
        <v>410</v>
      </c>
      <c r="B523" s="210">
        <v>0</v>
      </c>
    </row>
    <row r="524" spans="1:2" ht="13.5">
      <c r="A524" s="238" t="s">
        <v>411</v>
      </c>
      <c r="B524" s="210">
        <v>0</v>
      </c>
    </row>
    <row r="525" ht="13.5">
      <c r="A525" s="238" t="s">
        <v>412</v>
      </c>
    </row>
    <row r="526" ht="13.5">
      <c r="A526" s="238" t="s">
        <v>413</v>
      </c>
    </row>
    <row r="527" spans="1:2" ht="13.5">
      <c r="A527" s="238" t="s">
        <v>414</v>
      </c>
      <c r="B527" s="210">
        <v>0</v>
      </c>
    </row>
    <row r="528" spans="1:2" ht="13.5">
      <c r="A528" s="238" t="s">
        <v>415</v>
      </c>
      <c r="B528" s="210">
        <v>0</v>
      </c>
    </row>
    <row r="529" ht="13.5">
      <c r="A529" s="238" t="s">
        <v>416</v>
      </c>
    </row>
    <row r="530" ht="13.5">
      <c r="A530" s="238" t="s">
        <v>417</v>
      </c>
    </row>
    <row r="531" spans="1:2" ht="13.5">
      <c r="A531" s="238" t="s">
        <v>418</v>
      </c>
      <c r="B531" s="210">
        <v>0</v>
      </c>
    </row>
    <row r="532" spans="1:2" ht="13.5">
      <c r="A532" s="238" t="s">
        <v>419</v>
      </c>
      <c r="B532" s="210">
        <v>0</v>
      </c>
    </row>
    <row r="533" ht="13.5">
      <c r="A533" s="238" t="s">
        <v>420</v>
      </c>
    </row>
    <row r="534" ht="13.5">
      <c r="A534" s="238" t="s">
        <v>421</v>
      </c>
    </row>
    <row r="535" spans="1:2" ht="13.5">
      <c r="A535" s="238" t="s">
        <v>422</v>
      </c>
      <c r="B535" s="210" t="s">
        <v>1537</v>
      </c>
    </row>
    <row r="536" spans="1:2" ht="13.5">
      <c r="A536" s="238" t="s">
        <v>423</v>
      </c>
      <c r="B536" s="210">
        <v>3</v>
      </c>
    </row>
    <row r="537" spans="1:2" ht="13.5">
      <c r="A537" s="238" t="s">
        <v>424</v>
      </c>
      <c r="B537" s="210">
        <v>3</v>
      </c>
    </row>
    <row r="538" ht="13.5">
      <c r="A538" s="238" t="s">
        <v>425</v>
      </c>
    </row>
    <row r="539" spans="1:2" ht="13.5">
      <c r="A539" s="238" t="s">
        <v>426</v>
      </c>
      <c r="B539" s="210" t="s">
        <v>1584</v>
      </c>
    </row>
    <row r="540" spans="1:2" ht="13.5">
      <c r="A540" s="238" t="s">
        <v>427</v>
      </c>
      <c r="B540" s="210">
        <v>1</v>
      </c>
    </row>
    <row r="541" spans="1:2" ht="13.5">
      <c r="A541" s="238" t="s">
        <v>428</v>
      </c>
      <c r="B541" s="210">
        <v>6</v>
      </c>
    </row>
    <row r="542" ht="13.5">
      <c r="A542" s="238" t="s">
        <v>429</v>
      </c>
    </row>
    <row r="543" ht="13.5">
      <c r="A543" s="238" t="s">
        <v>430</v>
      </c>
    </row>
    <row r="544" ht="13.5">
      <c r="A544" s="238" t="s">
        <v>431</v>
      </c>
    </row>
    <row r="545" ht="13.5">
      <c r="A545" s="238" t="s">
        <v>432</v>
      </c>
    </row>
    <row r="546" ht="13.5">
      <c r="A546" s="238" t="s">
        <v>433</v>
      </c>
    </row>
    <row r="547" ht="13.5">
      <c r="A547" s="238" t="s">
        <v>434</v>
      </c>
    </row>
    <row r="548" ht="13.5">
      <c r="A548" s="238" t="s">
        <v>435</v>
      </c>
    </row>
    <row r="549" ht="13.5">
      <c r="A549" s="238" t="s">
        <v>436</v>
      </c>
    </row>
    <row r="550" ht="13.5">
      <c r="A550" s="238" t="s">
        <v>437</v>
      </c>
    </row>
    <row r="551" ht="13.5">
      <c r="A551" s="238" t="s">
        <v>438</v>
      </c>
    </row>
    <row r="552" ht="13.5">
      <c r="A552" s="238" t="s">
        <v>439</v>
      </c>
    </row>
    <row r="553" ht="13.5">
      <c r="A553" s="238" t="s">
        <v>440</v>
      </c>
    </row>
    <row r="554" ht="13.5">
      <c r="A554" s="238" t="s">
        <v>441</v>
      </c>
    </row>
    <row r="555" ht="13.5">
      <c r="A555" s="238" t="s">
        <v>442</v>
      </c>
    </row>
    <row r="556" ht="13.5">
      <c r="A556" s="238" t="s">
        <v>443</v>
      </c>
    </row>
    <row r="557" ht="13.5">
      <c r="A557" s="238" t="s">
        <v>444</v>
      </c>
    </row>
    <row r="558" ht="13.5">
      <c r="A558" s="238" t="s">
        <v>445</v>
      </c>
    </row>
    <row r="559" spans="1:2" ht="13.5">
      <c r="A559" s="238" t="s">
        <v>446</v>
      </c>
      <c r="B559" s="210">
        <v>0</v>
      </c>
    </row>
    <row r="560" spans="1:2" ht="13.5">
      <c r="A560" s="238" t="s">
        <v>447</v>
      </c>
      <c r="B560" s="210">
        <v>0</v>
      </c>
    </row>
    <row r="561" spans="1:2" ht="13.5">
      <c r="A561" s="238" t="s">
        <v>448</v>
      </c>
      <c r="B561" s="210">
        <v>0</v>
      </c>
    </row>
    <row r="562" spans="1:2" ht="13.5">
      <c r="A562" s="238" t="s">
        <v>449</v>
      </c>
      <c r="B562" s="210">
        <v>0</v>
      </c>
    </row>
    <row r="563" spans="1:2" ht="13.5">
      <c r="A563" s="238" t="s">
        <v>450</v>
      </c>
      <c r="B563" s="210">
        <v>0</v>
      </c>
    </row>
    <row r="564" spans="1:2" ht="13.5">
      <c r="A564" s="238" t="s">
        <v>451</v>
      </c>
      <c r="B564" s="210">
        <v>0</v>
      </c>
    </row>
    <row r="565" spans="1:2" ht="13.5">
      <c r="A565" s="238" t="s">
        <v>452</v>
      </c>
      <c r="B565" s="210">
        <v>0</v>
      </c>
    </row>
    <row r="566" spans="1:2" ht="13.5">
      <c r="A566" s="238" t="s">
        <v>453</v>
      </c>
      <c r="B566" s="210">
        <v>0</v>
      </c>
    </row>
    <row r="567" spans="1:2" ht="13.5">
      <c r="A567" s="238" t="s">
        <v>454</v>
      </c>
      <c r="B567" s="210">
        <v>0</v>
      </c>
    </row>
    <row r="568" spans="1:2" ht="13.5">
      <c r="A568" s="238" t="s">
        <v>455</v>
      </c>
      <c r="B568" s="210">
        <v>0</v>
      </c>
    </row>
    <row r="569" spans="1:2" ht="13.5">
      <c r="A569" s="238" t="s">
        <v>456</v>
      </c>
      <c r="B569" s="210">
        <v>0</v>
      </c>
    </row>
    <row r="570" spans="1:2" ht="13.5">
      <c r="A570" s="238" t="s">
        <v>457</v>
      </c>
      <c r="B570" s="210">
        <v>0</v>
      </c>
    </row>
    <row r="571" spans="1:2" ht="13.5">
      <c r="A571" s="238" t="s">
        <v>458</v>
      </c>
      <c r="B571" s="210">
        <v>0</v>
      </c>
    </row>
    <row r="572" spans="1:2" ht="13.5">
      <c r="A572" s="238" t="s">
        <v>459</v>
      </c>
      <c r="B572" s="210">
        <v>0</v>
      </c>
    </row>
    <row r="573" spans="1:2" ht="13.5">
      <c r="A573" s="238" t="s">
        <v>460</v>
      </c>
      <c r="B573" s="210">
        <v>3</v>
      </c>
    </row>
    <row r="574" spans="1:2" ht="13.5">
      <c r="A574" s="238" t="s">
        <v>461</v>
      </c>
      <c r="B574" s="210">
        <v>8</v>
      </c>
    </row>
    <row r="575" spans="1:2" ht="13.5">
      <c r="A575" s="238" t="s">
        <v>462</v>
      </c>
      <c r="B575" s="210">
        <v>3</v>
      </c>
    </row>
    <row r="576" spans="1:2" ht="13.5">
      <c r="A576" s="238" t="s">
        <v>463</v>
      </c>
      <c r="B576" s="210">
        <v>10</v>
      </c>
    </row>
    <row r="577" spans="1:2" ht="13.5">
      <c r="A577" s="238" t="s">
        <v>464</v>
      </c>
      <c r="B577" s="210">
        <v>0</v>
      </c>
    </row>
    <row r="578" spans="1:2" ht="13.5">
      <c r="A578" s="238" t="s">
        <v>465</v>
      </c>
      <c r="B578" s="210">
        <v>0</v>
      </c>
    </row>
    <row r="579" spans="1:2" ht="13.5">
      <c r="A579" s="238" t="s">
        <v>466</v>
      </c>
      <c r="B579" s="210">
        <v>0</v>
      </c>
    </row>
    <row r="580" spans="1:2" ht="13.5">
      <c r="A580" s="238" t="s">
        <v>467</v>
      </c>
      <c r="B580" s="210">
        <v>0</v>
      </c>
    </row>
    <row r="581" spans="1:2" ht="13.5">
      <c r="A581" s="238" t="s">
        <v>468</v>
      </c>
      <c r="B581" s="210">
        <v>0</v>
      </c>
    </row>
    <row r="582" spans="1:2" ht="13.5">
      <c r="A582" s="238" t="s">
        <v>469</v>
      </c>
      <c r="B582" s="210">
        <v>0</v>
      </c>
    </row>
    <row r="583" spans="1:2" ht="13.5">
      <c r="A583" s="238" t="s">
        <v>470</v>
      </c>
      <c r="B583" s="210">
        <v>0</v>
      </c>
    </row>
    <row r="584" spans="1:2" ht="13.5">
      <c r="A584" s="238" t="s">
        <v>471</v>
      </c>
      <c r="B584" s="210">
        <v>2</v>
      </c>
    </row>
    <row r="585" spans="1:2" ht="13.5">
      <c r="A585" s="238" t="s">
        <v>472</v>
      </c>
      <c r="B585" s="210">
        <v>0</v>
      </c>
    </row>
    <row r="586" spans="1:2" ht="13.5">
      <c r="A586" s="238" t="s">
        <v>473</v>
      </c>
      <c r="B586" s="210">
        <v>4</v>
      </c>
    </row>
    <row r="587" spans="1:2" ht="13.5">
      <c r="A587" s="238" t="s">
        <v>474</v>
      </c>
      <c r="B587" s="210">
        <v>0</v>
      </c>
    </row>
    <row r="588" spans="1:2" ht="13.5">
      <c r="A588" s="238" t="s">
        <v>475</v>
      </c>
      <c r="B588" s="210">
        <v>0</v>
      </c>
    </row>
    <row r="589" spans="1:2" ht="13.5">
      <c r="A589" s="238" t="s">
        <v>476</v>
      </c>
      <c r="B589" s="210">
        <v>0</v>
      </c>
    </row>
    <row r="590" spans="1:2" ht="13.5">
      <c r="A590" s="238" t="s">
        <v>477</v>
      </c>
      <c r="B590" s="210">
        <v>0</v>
      </c>
    </row>
    <row r="591" spans="1:2" ht="13.5">
      <c r="A591" s="238" t="s">
        <v>478</v>
      </c>
      <c r="B591" s="210">
        <v>0</v>
      </c>
    </row>
    <row r="592" spans="1:2" ht="13.5">
      <c r="A592" s="238" t="s">
        <v>479</v>
      </c>
      <c r="B592" s="210">
        <v>0</v>
      </c>
    </row>
    <row r="593" spans="1:2" ht="13.5">
      <c r="A593" s="238" t="s">
        <v>480</v>
      </c>
      <c r="B593" s="210">
        <v>0</v>
      </c>
    </row>
    <row r="594" spans="1:2" ht="13.5">
      <c r="A594" s="238" t="s">
        <v>481</v>
      </c>
      <c r="B594" s="210">
        <v>4</v>
      </c>
    </row>
    <row r="595" spans="1:2" ht="13.5">
      <c r="A595" s="238" t="s">
        <v>482</v>
      </c>
      <c r="B595" s="210">
        <v>1</v>
      </c>
    </row>
    <row r="596" spans="1:2" ht="13.5">
      <c r="A596" s="238" t="s">
        <v>483</v>
      </c>
      <c r="B596" s="210">
        <v>6</v>
      </c>
    </row>
    <row r="597" spans="1:2" ht="13.5">
      <c r="A597" s="238" t="s">
        <v>484</v>
      </c>
      <c r="B597" s="210">
        <v>0</v>
      </c>
    </row>
    <row r="598" spans="1:2" ht="13.5">
      <c r="A598" s="238" t="s">
        <v>485</v>
      </c>
      <c r="B598" s="210">
        <v>0</v>
      </c>
    </row>
    <row r="599" spans="1:2" ht="13.5">
      <c r="A599" s="238" t="s">
        <v>486</v>
      </c>
      <c r="B599" s="210">
        <v>0</v>
      </c>
    </row>
    <row r="600" spans="1:2" ht="13.5">
      <c r="A600" s="238" t="s">
        <v>487</v>
      </c>
      <c r="B600" s="210">
        <v>0</v>
      </c>
    </row>
    <row r="601" spans="1:2" ht="13.5">
      <c r="A601" s="238" t="s">
        <v>488</v>
      </c>
      <c r="B601" s="210">
        <v>0</v>
      </c>
    </row>
    <row r="602" spans="1:2" ht="13.5">
      <c r="A602" s="238" t="s">
        <v>489</v>
      </c>
      <c r="B602" s="210">
        <v>0</v>
      </c>
    </row>
    <row r="603" spans="1:2" ht="13.5">
      <c r="A603" s="238" t="s">
        <v>490</v>
      </c>
      <c r="B603" s="210">
        <v>2</v>
      </c>
    </row>
    <row r="604" spans="1:2" ht="13.5">
      <c r="A604" s="238" t="s">
        <v>491</v>
      </c>
      <c r="B604" s="210">
        <v>3</v>
      </c>
    </row>
    <row r="605" spans="1:2" ht="13.5">
      <c r="A605" s="238" t="s">
        <v>492</v>
      </c>
      <c r="B605" s="210">
        <v>2</v>
      </c>
    </row>
    <row r="606" spans="1:2" ht="13.5">
      <c r="A606" s="238" t="s">
        <v>493</v>
      </c>
      <c r="B606" s="210">
        <v>3</v>
      </c>
    </row>
    <row r="607" spans="1:2" ht="13.5">
      <c r="A607" s="238" t="s">
        <v>494</v>
      </c>
      <c r="B607" s="210">
        <v>0</v>
      </c>
    </row>
    <row r="608" spans="1:2" ht="13.5">
      <c r="A608" s="238" t="s">
        <v>495</v>
      </c>
      <c r="B608" s="210">
        <v>0</v>
      </c>
    </row>
    <row r="609" spans="1:2" ht="13.5">
      <c r="A609" s="238" t="s">
        <v>496</v>
      </c>
      <c r="B609" s="210">
        <v>0</v>
      </c>
    </row>
    <row r="610" spans="1:2" ht="13.5">
      <c r="A610" s="238" t="s">
        <v>497</v>
      </c>
      <c r="B610" s="210">
        <v>0</v>
      </c>
    </row>
    <row r="611" spans="1:2" ht="13.5">
      <c r="A611" s="238" t="s">
        <v>498</v>
      </c>
      <c r="B611" s="210">
        <v>0</v>
      </c>
    </row>
    <row r="612" spans="1:2" ht="13.5">
      <c r="A612" s="238" t="s">
        <v>499</v>
      </c>
      <c r="B612" s="210">
        <v>0</v>
      </c>
    </row>
    <row r="613" spans="1:2" ht="13.5">
      <c r="A613" s="238" t="s">
        <v>500</v>
      </c>
      <c r="B613" s="210">
        <v>2</v>
      </c>
    </row>
    <row r="614" spans="1:2" ht="13.5">
      <c r="A614" s="238" t="s">
        <v>501</v>
      </c>
      <c r="B614" s="210">
        <v>2</v>
      </c>
    </row>
    <row r="615" spans="1:2" ht="13.5">
      <c r="A615" s="238" t="s">
        <v>502</v>
      </c>
      <c r="B615" s="210">
        <v>2</v>
      </c>
    </row>
    <row r="616" spans="1:2" ht="13.5">
      <c r="A616" s="238" t="s">
        <v>503</v>
      </c>
      <c r="B616" s="210">
        <v>2</v>
      </c>
    </row>
    <row r="617" spans="1:2" ht="13.5">
      <c r="A617" s="238" t="s">
        <v>504</v>
      </c>
      <c r="B617" s="210">
        <v>0</v>
      </c>
    </row>
    <row r="618" spans="1:2" ht="13.5">
      <c r="A618" s="238" t="s">
        <v>505</v>
      </c>
      <c r="B618" s="210">
        <v>0</v>
      </c>
    </row>
    <row r="619" spans="1:2" ht="13.5">
      <c r="A619" s="238" t="s">
        <v>506</v>
      </c>
      <c r="B619" s="210">
        <v>0</v>
      </c>
    </row>
    <row r="620" spans="1:2" ht="13.5">
      <c r="A620" s="238" t="s">
        <v>507</v>
      </c>
      <c r="B620" s="210">
        <v>0</v>
      </c>
    </row>
    <row r="621" spans="1:2" ht="13.5">
      <c r="A621" s="238" t="s">
        <v>508</v>
      </c>
      <c r="B621" s="210">
        <v>0</v>
      </c>
    </row>
    <row r="622" spans="1:2" ht="13.5">
      <c r="A622" s="238" t="s">
        <v>509</v>
      </c>
      <c r="B622" s="210">
        <v>0</v>
      </c>
    </row>
    <row r="623" spans="1:2" ht="13.5">
      <c r="A623" s="238" t="s">
        <v>510</v>
      </c>
      <c r="B623" s="210">
        <v>0</v>
      </c>
    </row>
    <row r="624" spans="1:2" ht="13.5">
      <c r="A624" s="238" t="s">
        <v>511</v>
      </c>
      <c r="B624" s="210">
        <v>0</v>
      </c>
    </row>
    <row r="625" spans="1:2" ht="13.5">
      <c r="A625" s="238" t="s">
        <v>512</v>
      </c>
      <c r="B625" s="210">
        <v>0</v>
      </c>
    </row>
    <row r="626" spans="1:2" ht="13.5">
      <c r="A626" s="238" t="s">
        <v>513</v>
      </c>
      <c r="B626" s="210">
        <v>0</v>
      </c>
    </row>
    <row r="627" spans="1:2" ht="13.5">
      <c r="A627" s="238" t="s">
        <v>514</v>
      </c>
      <c r="B627" s="210">
        <v>0</v>
      </c>
    </row>
    <row r="628" spans="1:2" ht="13.5">
      <c r="A628" s="238" t="s">
        <v>515</v>
      </c>
      <c r="B628" s="210">
        <v>0</v>
      </c>
    </row>
    <row r="629" spans="1:2" ht="13.5">
      <c r="A629" s="238" t="s">
        <v>516</v>
      </c>
      <c r="B629" s="210">
        <v>0</v>
      </c>
    </row>
    <row r="630" spans="1:2" ht="13.5">
      <c r="A630" s="238" t="s">
        <v>517</v>
      </c>
      <c r="B630" s="210">
        <v>0</v>
      </c>
    </row>
    <row r="631" spans="1:2" ht="13.5">
      <c r="A631" s="238" t="s">
        <v>518</v>
      </c>
      <c r="B631" s="210">
        <v>0</v>
      </c>
    </row>
    <row r="632" spans="1:2" ht="13.5">
      <c r="A632" s="238" t="s">
        <v>519</v>
      </c>
      <c r="B632" s="210">
        <v>0</v>
      </c>
    </row>
    <row r="633" spans="1:2" ht="13.5">
      <c r="A633" s="238" t="s">
        <v>520</v>
      </c>
      <c r="B633" s="210">
        <v>0</v>
      </c>
    </row>
    <row r="634" spans="1:2" ht="13.5">
      <c r="A634" s="238" t="s">
        <v>521</v>
      </c>
      <c r="B634" s="210">
        <v>0</v>
      </c>
    </row>
    <row r="635" spans="1:2" ht="13.5">
      <c r="A635" s="238" t="s">
        <v>522</v>
      </c>
      <c r="B635" s="210">
        <v>0</v>
      </c>
    </row>
    <row r="636" spans="1:2" ht="13.5">
      <c r="A636" s="238" t="s">
        <v>523</v>
      </c>
      <c r="B636" s="210">
        <v>0</v>
      </c>
    </row>
    <row r="637" spans="1:2" ht="13.5">
      <c r="A637" s="238" t="s">
        <v>524</v>
      </c>
      <c r="B637" s="210">
        <v>0</v>
      </c>
    </row>
    <row r="638" spans="1:2" ht="13.5">
      <c r="A638" s="238" t="s">
        <v>525</v>
      </c>
      <c r="B638" s="210">
        <v>0</v>
      </c>
    </row>
    <row r="639" spans="1:2" ht="13.5">
      <c r="A639" s="238" t="s">
        <v>526</v>
      </c>
      <c r="B639" s="210">
        <v>0</v>
      </c>
    </row>
    <row r="640" spans="1:2" ht="13.5">
      <c r="A640" s="238" t="s">
        <v>527</v>
      </c>
      <c r="B640" s="210">
        <v>0</v>
      </c>
    </row>
    <row r="641" ht="13.5">
      <c r="A641" s="238" t="s">
        <v>825</v>
      </c>
    </row>
    <row r="642" spans="1:2" ht="13.5">
      <c r="A642" s="238" t="s">
        <v>782</v>
      </c>
      <c r="B642" s="211" t="s">
        <v>1585</v>
      </c>
    </row>
    <row r="643" spans="1:2" ht="13.5">
      <c r="A643" s="238" t="s">
        <v>783</v>
      </c>
      <c r="B643" s="211" t="s">
        <v>1586</v>
      </c>
    </row>
    <row r="644" spans="1:2" ht="13.5">
      <c r="A644" s="238" t="s">
        <v>784</v>
      </c>
      <c r="B644" s="211"/>
    </row>
    <row r="645" spans="1:2" ht="13.5">
      <c r="A645" s="238" t="s">
        <v>785</v>
      </c>
      <c r="B645" s="211"/>
    </row>
    <row r="646" spans="1:2" ht="13.5">
      <c r="A646" s="238" t="s">
        <v>786</v>
      </c>
      <c r="B646" s="211"/>
    </row>
    <row r="647" spans="1:2" ht="13.5">
      <c r="A647" s="238" t="s">
        <v>787</v>
      </c>
      <c r="B647" s="211" t="s">
        <v>1364</v>
      </c>
    </row>
    <row r="648" spans="1:2" s="211" customFormat="1" ht="13.5">
      <c r="A648" s="238" t="s">
        <v>788</v>
      </c>
      <c r="B648" s="211" t="s">
        <v>1364</v>
      </c>
    </row>
    <row r="649" spans="1:2" s="211" customFormat="1" ht="13.5">
      <c r="A649" s="238" t="s">
        <v>789</v>
      </c>
      <c r="B649" s="211" t="s">
        <v>1523</v>
      </c>
    </row>
    <row r="650" spans="1:2" s="211" customFormat="1" ht="13.5">
      <c r="A650" s="238" t="s">
        <v>790</v>
      </c>
      <c r="B650" s="211" t="s">
        <v>1587</v>
      </c>
    </row>
    <row r="651" spans="1:2" s="211" customFormat="1" ht="189">
      <c r="A651" s="238" t="s">
        <v>791</v>
      </c>
      <c r="B651" s="294" t="s">
        <v>1588</v>
      </c>
    </row>
    <row r="652" spans="1:2" s="211" customFormat="1" ht="13.5">
      <c r="A652" s="238" t="s">
        <v>792</v>
      </c>
      <c r="B652" s="211" t="s">
        <v>1589</v>
      </c>
    </row>
    <row r="653" spans="1:2" s="211" customFormat="1" ht="13.5">
      <c r="A653" s="238" t="s">
        <v>793</v>
      </c>
      <c r="B653" s="211" t="s">
        <v>1590</v>
      </c>
    </row>
    <row r="654" s="211" customFormat="1" ht="13.5">
      <c r="A654" s="238" t="s">
        <v>794</v>
      </c>
    </row>
    <row r="655" s="211" customFormat="1" ht="13.5">
      <c r="A655" s="238" t="s">
        <v>795</v>
      </c>
    </row>
    <row r="656" spans="1:2" s="211" customFormat="1" ht="13.5">
      <c r="A656" s="238" t="s">
        <v>796</v>
      </c>
      <c r="B656" s="211">
        <v>2</v>
      </c>
    </row>
    <row r="657" spans="1:2" s="211" customFormat="1" ht="13.5">
      <c r="A657" s="238" t="s">
        <v>797</v>
      </c>
      <c r="B657" s="211" t="s">
        <v>1591</v>
      </c>
    </row>
    <row r="658" s="211" customFormat="1" ht="13.5">
      <c r="A658" s="238" t="s">
        <v>798</v>
      </c>
    </row>
    <row r="659" s="211" customFormat="1" ht="13.5">
      <c r="A659" s="238" t="s">
        <v>799</v>
      </c>
    </row>
    <row r="660" spans="1:2" s="211" customFormat="1" ht="13.5">
      <c r="A660" s="238" t="s">
        <v>800</v>
      </c>
      <c r="B660" s="211" t="s">
        <v>1592</v>
      </c>
    </row>
    <row r="661" spans="1:2" s="211" customFormat="1" ht="13.5">
      <c r="A661" s="238" t="s">
        <v>801</v>
      </c>
      <c r="B661" s="211" t="s">
        <v>1593</v>
      </c>
    </row>
    <row r="662" spans="1:2" s="211" customFormat="1" ht="13.5">
      <c r="A662" s="238" t="s">
        <v>802</v>
      </c>
      <c r="B662" s="211" t="s">
        <v>1594</v>
      </c>
    </row>
    <row r="663" s="211" customFormat="1" ht="13.5">
      <c r="A663" s="238" t="s">
        <v>803</v>
      </c>
    </row>
    <row r="664" s="211" customFormat="1" ht="13.5">
      <c r="A664" s="238" t="s">
        <v>804</v>
      </c>
    </row>
    <row r="665" spans="1:2" s="211" customFormat="1" ht="13.5">
      <c r="A665" s="238" t="s">
        <v>805</v>
      </c>
      <c r="B665" s="211" t="s">
        <v>1595</v>
      </c>
    </row>
    <row r="666" spans="1:2" s="211" customFormat="1" ht="13.5">
      <c r="A666" s="238" t="s">
        <v>1446</v>
      </c>
      <c r="B666" s="309" t="s">
        <v>1596</v>
      </c>
    </row>
    <row r="667" spans="1:2" s="211" customFormat="1" ht="13.5">
      <c r="A667" s="238" t="s">
        <v>806</v>
      </c>
      <c r="B667" s="309" t="s">
        <v>1597</v>
      </c>
    </row>
    <row r="668" s="211" customFormat="1" ht="13.5">
      <c r="A668" s="238" t="s">
        <v>807</v>
      </c>
    </row>
    <row r="669" s="211" customFormat="1" ht="13.5">
      <c r="A669" s="238" t="s">
        <v>808</v>
      </c>
    </row>
    <row r="670" spans="1:2" s="211" customFormat="1" ht="13.5">
      <c r="A670" s="238" t="s">
        <v>809</v>
      </c>
      <c r="B670" s="211" t="s">
        <v>1598</v>
      </c>
    </row>
    <row r="671" s="211" customFormat="1" ht="13.5">
      <c r="A671" s="238" t="s">
        <v>810</v>
      </c>
    </row>
    <row r="672" spans="1:2" s="211" customFormat="1" ht="13.5">
      <c r="A672" s="238" t="s">
        <v>811</v>
      </c>
      <c r="B672" s="210"/>
    </row>
    <row r="673" spans="1:2" s="211" customFormat="1" ht="270">
      <c r="A673" s="238" t="s">
        <v>528</v>
      </c>
      <c r="B673" s="291" t="s">
        <v>1599</v>
      </c>
    </row>
    <row r="674" spans="1:2" s="211" customFormat="1" ht="13.5">
      <c r="A674" s="238" t="s">
        <v>529</v>
      </c>
      <c r="B674" s="210" t="s">
        <v>1600</v>
      </c>
    </row>
    <row r="675" spans="1:2" s="211" customFormat="1" ht="13.5">
      <c r="A675" s="238" t="s">
        <v>530</v>
      </c>
      <c r="B675" s="210" t="s">
        <v>1601</v>
      </c>
    </row>
    <row r="676" spans="1:2" s="211" customFormat="1" ht="13.5">
      <c r="A676" s="238" t="s">
        <v>531</v>
      </c>
      <c r="B676" s="210">
        <v>10</v>
      </c>
    </row>
    <row r="677" spans="1:2" s="211" customFormat="1" ht="13.5">
      <c r="A677" s="238" t="s">
        <v>532</v>
      </c>
      <c r="B677" s="210" t="s">
        <v>1602</v>
      </c>
    </row>
    <row r="678" spans="1:2" ht="13.5">
      <c r="A678" s="238" t="s">
        <v>533</v>
      </c>
      <c r="B678" s="210" t="s">
        <v>1603</v>
      </c>
    </row>
    <row r="679" ht="13.5">
      <c r="A679" s="238" t="s">
        <v>534</v>
      </c>
    </row>
    <row r="680" ht="13.5">
      <c r="A680" s="238" t="s">
        <v>535</v>
      </c>
    </row>
    <row r="681" spans="1:2" ht="13.5">
      <c r="A681" s="238" t="s">
        <v>536</v>
      </c>
      <c r="B681" s="210" t="s">
        <v>1547</v>
      </c>
    </row>
    <row r="682" spans="1:2" ht="13.5">
      <c r="A682" s="238" t="s">
        <v>537</v>
      </c>
      <c r="B682" s="210" t="s">
        <v>1604</v>
      </c>
    </row>
    <row r="683" spans="1:2" ht="13.5">
      <c r="A683" s="238" t="s">
        <v>538</v>
      </c>
      <c r="B683" s="210">
        <v>1</v>
      </c>
    </row>
    <row r="684" spans="1:2" ht="121.5">
      <c r="A684" s="238" t="s">
        <v>539</v>
      </c>
      <c r="B684" s="295" t="s">
        <v>1605</v>
      </c>
    </row>
    <row r="685" spans="1:2" ht="13.5">
      <c r="A685" s="238" t="s">
        <v>540</v>
      </c>
      <c r="B685" s="210">
        <v>23</v>
      </c>
    </row>
    <row r="686" spans="1:2" ht="13.5">
      <c r="A686" s="238" t="s">
        <v>541</v>
      </c>
      <c r="B686" s="210" t="s">
        <v>1606</v>
      </c>
    </row>
    <row r="687" spans="1:2" ht="13.5">
      <c r="A687" s="238" t="s">
        <v>542</v>
      </c>
      <c r="B687" s="210" t="s">
        <v>1607</v>
      </c>
    </row>
    <row r="688" spans="1:2" ht="13.5">
      <c r="A688" s="238" t="s">
        <v>543</v>
      </c>
      <c r="B688" s="210">
        <v>18</v>
      </c>
    </row>
    <row r="689" spans="1:2" ht="13.5">
      <c r="A689" s="238" t="s">
        <v>544</v>
      </c>
      <c r="B689" s="210" t="s">
        <v>1608</v>
      </c>
    </row>
    <row r="690" spans="1:2" ht="13.5">
      <c r="A690" s="238" t="s">
        <v>545</v>
      </c>
      <c r="B690" s="210" t="s">
        <v>1484</v>
      </c>
    </row>
    <row r="691" spans="1:2" ht="13.5">
      <c r="A691" s="238" t="s">
        <v>546</v>
      </c>
      <c r="B691" s="210" t="s">
        <v>1484</v>
      </c>
    </row>
    <row r="692" spans="1:2" ht="13.5">
      <c r="A692" s="238" t="s">
        <v>547</v>
      </c>
      <c r="B692" s="210" t="s">
        <v>1483</v>
      </c>
    </row>
    <row r="693" spans="1:2" ht="13.5">
      <c r="A693" s="238" t="s">
        <v>548</v>
      </c>
      <c r="B693" s="210" t="s">
        <v>1484</v>
      </c>
    </row>
    <row r="694" spans="1:2" ht="13.5">
      <c r="A694" s="238" t="s">
        <v>549</v>
      </c>
      <c r="B694" s="210" t="s">
        <v>1484</v>
      </c>
    </row>
    <row r="695" spans="1:2" ht="13.5">
      <c r="A695" s="238" t="s">
        <v>550</v>
      </c>
      <c r="B695" s="210">
        <v>100000</v>
      </c>
    </row>
    <row r="696" spans="1:2" ht="13.5">
      <c r="A696" s="238" t="s">
        <v>551</v>
      </c>
      <c r="B696" s="296">
        <v>11000</v>
      </c>
    </row>
    <row r="697" spans="1:2" ht="13.5">
      <c r="A697" s="238" t="s">
        <v>552</v>
      </c>
      <c r="B697" s="210">
        <v>121280</v>
      </c>
    </row>
    <row r="698" spans="1:2" ht="13.5">
      <c r="A698" s="238" t="s">
        <v>553</v>
      </c>
      <c r="B698" s="210">
        <v>79160</v>
      </c>
    </row>
    <row r="699" spans="1:2" ht="13.5">
      <c r="A699" s="238" t="s">
        <v>554</v>
      </c>
      <c r="B699" s="296">
        <v>50000</v>
      </c>
    </row>
    <row r="700" spans="1:2" ht="13.5">
      <c r="A700" s="238" t="s">
        <v>555</v>
      </c>
      <c r="B700" s="296">
        <v>39000</v>
      </c>
    </row>
    <row r="701" spans="1:2" ht="13.5">
      <c r="A701" s="238" t="s">
        <v>556</v>
      </c>
      <c r="B701" s="296"/>
    </row>
    <row r="702" ht="13.5">
      <c r="A702" s="238" t="s">
        <v>557</v>
      </c>
    </row>
    <row r="703" ht="13.5">
      <c r="A703" s="238" t="s">
        <v>558</v>
      </c>
    </row>
    <row r="704" spans="1:2" ht="13.5">
      <c r="A704" s="238" t="s">
        <v>559</v>
      </c>
      <c r="B704" s="296">
        <v>15000</v>
      </c>
    </row>
    <row r="705" spans="1:2" ht="13.5">
      <c r="A705" s="238" t="s">
        <v>560</v>
      </c>
      <c r="B705" s="297">
        <v>12000</v>
      </c>
    </row>
    <row r="706" spans="1:2" ht="13.5">
      <c r="A706" s="238" t="s">
        <v>1441</v>
      </c>
      <c r="B706" s="210" t="s">
        <v>1596</v>
      </c>
    </row>
    <row r="707" spans="1:2" ht="13.5">
      <c r="A707" s="238" t="s">
        <v>561</v>
      </c>
      <c r="B707" s="210" t="s">
        <v>1597</v>
      </c>
    </row>
    <row r="708" ht="13.5">
      <c r="A708" s="238" t="s">
        <v>562</v>
      </c>
    </row>
    <row r="709" spans="1:2" ht="13.5">
      <c r="A709" s="238" t="s">
        <v>563</v>
      </c>
      <c r="B709" s="296"/>
    </row>
    <row r="710" ht="13.5">
      <c r="A710" s="238" t="s">
        <v>564</v>
      </c>
    </row>
    <row r="711" spans="1:2" ht="13.5">
      <c r="A711" s="238" t="s">
        <v>565</v>
      </c>
      <c r="B711" s="296"/>
    </row>
    <row r="712" spans="1:2" ht="13.5">
      <c r="A712" s="238" t="s">
        <v>566</v>
      </c>
      <c r="B712" s="210" t="s">
        <v>1547</v>
      </c>
    </row>
    <row r="713" spans="1:2" ht="13.5">
      <c r="A713" s="238" t="s">
        <v>567</v>
      </c>
      <c r="B713" s="210" t="s">
        <v>1604</v>
      </c>
    </row>
    <row r="714" spans="1:2" ht="13.5">
      <c r="A714" s="238" t="s">
        <v>568</v>
      </c>
      <c r="B714" s="210">
        <v>1</v>
      </c>
    </row>
    <row r="715" spans="1:2" ht="13.5">
      <c r="A715" s="238" t="s">
        <v>569</v>
      </c>
      <c r="B715" s="210">
        <v>215315</v>
      </c>
    </row>
    <row r="716" spans="1:2" ht="13.5">
      <c r="A716" s="238" t="s">
        <v>570</v>
      </c>
      <c r="B716" s="210">
        <v>2</v>
      </c>
    </row>
    <row r="717" spans="1:2" ht="13.5">
      <c r="A717" s="238" t="s">
        <v>571</v>
      </c>
      <c r="B717" s="210" t="s">
        <v>1609</v>
      </c>
    </row>
    <row r="718" spans="1:2" ht="13.5">
      <c r="A718" s="238" t="s">
        <v>572</v>
      </c>
      <c r="B718" s="210" t="s">
        <v>1610</v>
      </c>
    </row>
    <row r="719" spans="1:2" ht="13.5">
      <c r="A719" s="238" t="s">
        <v>573</v>
      </c>
      <c r="B719" s="210">
        <v>24</v>
      </c>
    </row>
    <row r="720" spans="1:2" ht="13.5">
      <c r="A720" s="238" t="s">
        <v>574</v>
      </c>
      <c r="B720" s="210" t="s">
        <v>1608</v>
      </c>
    </row>
    <row r="721" spans="1:2" ht="13.5">
      <c r="A721" s="238" t="s">
        <v>575</v>
      </c>
      <c r="B721" s="210" t="s">
        <v>1484</v>
      </c>
    </row>
    <row r="722" spans="1:2" ht="13.5">
      <c r="A722" s="238" t="s">
        <v>576</v>
      </c>
      <c r="B722" s="210" t="s">
        <v>1484</v>
      </c>
    </row>
    <row r="723" spans="1:2" ht="13.5">
      <c r="A723" s="238" t="s">
        <v>577</v>
      </c>
      <c r="B723" s="210" t="s">
        <v>1483</v>
      </c>
    </row>
    <row r="724" spans="1:2" ht="13.5">
      <c r="A724" s="238" t="s">
        <v>578</v>
      </c>
      <c r="B724" s="210" t="s">
        <v>1484</v>
      </c>
    </row>
    <row r="725" spans="1:2" ht="13.5">
      <c r="A725" s="238" t="s">
        <v>579</v>
      </c>
      <c r="B725" s="210" t="s">
        <v>1484</v>
      </c>
    </row>
    <row r="726" spans="1:2" ht="13.5">
      <c r="A726" s="238" t="s">
        <v>580</v>
      </c>
      <c r="B726" s="210">
        <v>100000</v>
      </c>
    </row>
    <row r="727" spans="1:2" ht="13.5">
      <c r="A727" s="238" t="s">
        <v>581</v>
      </c>
      <c r="B727" s="296">
        <v>11000</v>
      </c>
    </row>
    <row r="728" spans="1:2" ht="13.5">
      <c r="A728" s="238" t="s">
        <v>582</v>
      </c>
      <c r="B728" s="210">
        <v>186460</v>
      </c>
    </row>
    <row r="729" spans="1:2" ht="13.5">
      <c r="A729" s="238" t="s">
        <v>583</v>
      </c>
      <c r="B729" s="210">
        <v>102220</v>
      </c>
    </row>
    <row r="730" spans="1:2" ht="13.5">
      <c r="A730" s="238" t="s">
        <v>584</v>
      </c>
      <c r="B730" s="296">
        <v>52000</v>
      </c>
    </row>
    <row r="731" spans="1:2" ht="13.5">
      <c r="A731" s="238" t="s">
        <v>585</v>
      </c>
      <c r="B731" s="296">
        <v>78000</v>
      </c>
    </row>
    <row r="732" spans="1:2" ht="13.5">
      <c r="A732" s="238" t="s">
        <v>586</v>
      </c>
      <c r="B732" s="296"/>
    </row>
    <row r="733" ht="13.5">
      <c r="A733" s="238" t="s">
        <v>587</v>
      </c>
    </row>
    <row r="734" ht="13.5">
      <c r="A734" s="238" t="s">
        <v>588</v>
      </c>
    </row>
    <row r="735" spans="1:2" ht="13.5">
      <c r="A735" s="238" t="s">
        <v>589</v>
      </c>
      <c r="B735" s="296">
        <v>22500</v>
      </c>
    </row>
    <row r="736" spans="1:2" ht="13.5">
      <c r="A736" s="238" t="s">
        <v>590</v>
      </c>
      <c r="B736" s="296">
        <v>24000</v>
      </c>
    </row>
    <row r="737" spans="1:2" ht="13.5">
      <c r="A737" s="238" t="s">
        <v>1442</v>
      </c>
      <c r="B737" s="210" t="s">
        <v>1596</v>
      </c>
    </row>
    <row r="738" spans="1:2" ht="13.5">
      <c r="A738" s="238" t="s">
        <v>591</v>
      </c>
      <c r="B738" s="210" t="s">
        <v>1597</v>
      </c>
    </row>
    <row r="739" ht="13.5">
      <c r="A739" s="238" t="s">
        <v>592</v>
      </c>
    </row>
    <row r="740" spans="1:2" ht="13.5">
      <c r="A740" s="238" t="s">
        <v>593</v>
      </c>
      <c r="B740" s="296"/>
    </row>
    <row r="741" ht="13.5">
      <c r="A741" s="238" t="s">
        <v>594</v>
      </c>
    </row>
    <row r="742" spans="1:2" ht="13.5">
      <c r="A742" s="238" t="s">
        <v>595</v>
      </c>
      <c r="B742" s="296"/>
    </row>
    <row r="743" spans="1:2" ht="13.5">
      <c r="A743" s="238" t="s">
        <v>596</v>
      </c>
      <c r="B743" s="210" t="s">
        <v>1547</v>
      </c>
    </row>
    <row r="744" spans="1:2" ht="13.5">
      <c r="A744" s="238" t="s">
        <v>597</v>
      </c>
      <c r="B744" s="210" t="s">
        <v>1604</v>
      </c>
    </row>
    <row r="745" spans="1:2" ht="13.5">
      <c r="A745" s="238" t="s">
        <v>598</v>
      </c>
      <c r="B745" s="210">
        <v>1</v>
      </c>
    </row>
    <row r="746" spans="1:2" ht="13.5">
      <c r="A746" s="238" t="s">
        <v>599</v>
      </c>
      <c r="B746" s="291">
        <v>101201301</v>
      </c>
    </row>
    <row r="747" spans="1:2" ht="13.5">
      <c r="A747" s="238" t="s">
        <v>600</v>
      </c>
      <c r="B747" s="210">
        <v>3</v>
      </c>
    </row>
    <row r="748" spans="1:2" ht="13.5">
      <c r="A748" s="238" t="s">
        <v>601</v>
      </c>
      <c r="B748" s="210" t="s">
        <v>1609</v>
      </c>
    </row>
    <row r="749" spans="1:2" ht="13.5">
      <c r="A749" s="238" t="s">
        <v>602</v>
      </c>
      <c r="B749" s="210" t="s">
        <v>1610</v>
      </c>
    </row>
    <row r="750" spans="1:2" ht="13.5">
      <c r="A750" s="238" t="s">
        <v>603</v>
      </c>
      <c r="B750" s="210">
        <v>22.8</v>
      </c>
    </row>
    <row r="751" spans="1:2" ht="13.5">
      <c r="A751" s="238" t="s">
        <v>604</v>
      </c>
      <c r="B751" s="210" t="s">
        <v>1608</v>
      </c>
    </row>
    <row r="752" spans="1:2" ht="13.5">
      <c r="A752" s="238" t="s">
        <v>605</v>
      </c>
      <c r="B752" s="210" t="s">
        <v>1484</v>
      </c>
    </row>
    <row r="753" spans="1:2" ht="13.5">
      <c r="A753" s="238" t="s">
        <v>606</v>
      </c>
      <c r="B753" s="210" t="s">
        <v>1484</v>
      </c>
    </row>
    <row r="754" spans="1:2" ht="13.5">
      <c r="A754" s="238" t="s">
        <v>607</v>
      </c>
      <c r="B754" s="210" t="s">
        <v>1483</v>
      </c>
    </row>
    <row r="755" spans="1:2" ht="13.5">
      <c r="A755" s="238" t="s">
        <v>608</v>
      </c>
      <c r="B755" s="210" t="s">
        <v>1484</v>
      </c>
    </row>
    <row r="756" spans="1:2" ht="13.5">
      <c r="A756" s="238" t="s">
        <v>609</v>
      </c>
      <c r="B756" s="210" t="s">
        <v>1484</v>
      </c>
    </row>
    <row r="757" spans="1:2" ht="13.5">
      <c r="A757" s="238" t="s">
        <v>610</v>
      </c>
      <c r="B757" s="210">
        <v>100000</v>
      </c>
    </row>
    <row r="758" spans="1:2" ht="13.5">
      <c r="A758" s="238" t="s">
        <v>611</v>
      </c>
      <c r="B758" s="296">
        <v>11000</v>
      </c>
    </row>
    <row r="759" spans="1:2" ht="13.5">
      <c r="A759" s="238" t="s">
        <v>612</v>
      </c>
      <c r="B759" s="210">
        <v>185460</v>
      </c>
    </row>
    <row r="760" spans="1:2" ht="13.5">
      <c r="A760" s="238" t="s">
        <v>613</v>
      </c>
      <c r="B760" s="210">
        <v>101220</v>
      </c>
    </row>
    <row r="761" spans="1:2" ht="13.5">
      <c r="A761" s="238" t="s">
        <v>614</v>
      </c>
      <c r="B761" s="296">
        <v>51000</v>
      </c>
    </row>
    <row r="762" spans="1:2" ht="13.5">
      <c r="A762" s="238" t="s">
        <v>615</v>
      </c>
      <c r="B762" s="296">
        <v>78000</v>
      </c>
    </row>
    <row r="763" spans="1:2" ht="13.5">
      <c r="A763" s="238" t="s">
        <v>616</v>
      </c>
      <c r="B763" s="296"/>
    </row>
    <row r="764" ht="13.5">
      <c r="A764" s="238" t="s">
        <v>617</v>
      </c>
    </row>
    <row r="765" ht="13.5">
      <c r="A765" s="238" t="s">
        <v>618</v>
      </c>
    </row>
    <row r="766" spans="1:2" ht="13.5">
      <c r="A766" s="238" t="s">
        <v>619</v>
      </c>
      <c r="B766" s="296">
        <v>22500</v>
      </c>
    </row>
    <row r="767" spans="1:2" ht="13.5">
      <c r="A767" s="238" t="s">
        <v>620</v>
      </c>
      <c r="B767" s="296">
        <v>24000</v>
      </c>
    </row>
    <row r="768" spans="1:2" ht="13.5">
      <c r="A768" s="238" t="s">
        <v>1443</v>
      </c>
      <c r="B768" s="210" t="s">
        <v>1596</v>
      </c>
    </row>
    <row r="769" spans="1:2" ht="13.5">
      <c r="A769" s="238" t="s">
        <v>621</v>
      </c>
      <c r="B769" s="210" t="s">
        <v>1597</v>
      </c>
    </row>
    <row r="770" ht="13.5">
      <c r="A770" s="238" t="s">
        <v>622</v>
      </c>
    </row>
    <row r="771" spans="1:2" ht="13.5">
      <c r="A771" s="238" t="s">
        <v>623</v>
      </c>
      <c r="B771" s="296"/>
    </row>
    <row r="772" ht="13.5">
      <c r="A772" s="238" t="s">
        <v>624</v>
      </c>
    </row>
    <row r="773" spans="1:2" ht="13.5">
      <c r="A773" s="238" t="s">
        <v>625</v>
      </c>
      <c r="B773" s="296"/>
    </row>
    <row r="774" spans="1:2" ht="13.5">
      <c r="A774" s="238" t="s">
        <v>626</v>
      </c>
      <c r="B774" s="210" t="s">
        <v>1547</v>
      </c>
    </row>
    <row r="775" ht="13.5">
      <c r="A775" s="238" t="s">
        <v>627</v>
      </c>
    </row>
    <row r="776" ht="13.5">
      <c r="A776" s="238" t="s">
        <v>628</v>
      </c>
    </row>
    <row r="777" spans="1:2" ht="13.5">
      <c r="A777" s="238" t="s">
        <v>629</v>
      </c>
      <c r="B777" s="291"/>
    </row>
    <row r="778" ht="13.5">
      <c r="A778" s="238" t="s">
        <v>630</v>
      </c>
    </row>
    <row r="779" ht="13.5">
      <c r="A779" s="238" t="s">
        <v>631</v>
      </c>
    </row>
    <row r="780" ht="13.5">
      <c r="A780" s="238" t="s">
        <v>632</v>
      </c>
    </row>
    <row r="781" ht="13.5">
      <c r="A781" s="238" t="s">
        <v>633</v>
      </c>
    </row>
    <row r="782" ht="13.5">
      <c r="A782" s="238" t="s">
        <v>634</v>
      </c>
    </row>
    <row r="783" ht="13.5">
      <c r="A783" s="238" t="s">
        <v>635</v>
      </c>
    </row>
    <row r="784" ht="13.5">
      <c r="A784" s="238" t="s">
        <v>636</v>
      </c>
    </row>
    <row r="785" ht="13.5">
      <c r="A785" s="238" t="s">
        <v>637</v>
      </c>
    </row>
    <row r="786" ht="13.5">
      <c r="A786" s="238" t="s">
        <v>638</v>
      </c>
    </row>
    <row r="787" ht="13.5">
      <c r="A787" s="238" t="s">
        <v>639</v>
      </c>
    </row>
    <row r="788" ht="13.5">
      <c r="A788" s="238" t="s">
        <v>640</v>
      </c>
    </row>
    <row r="789" spans="1:2" ht="13.5">
      <c r="A789" s="238" t="s">
        <v>641</v>
      </c>
      <c r="B789" s="296"/>
    </row>
    <row r="790" ht="13.5">
      <c r="A790" s="238" t="s">
        <v>642</v>
      </c>
    </row>
    <row r="791" ht="13.5">
      <c r="A791" s="238" t="s">
        <v>643</v>
      </c>
    </row>
    <row r="792" spans="1:2" ht="13.5">
      <c r="A792" s="238" t="s">
        <v>644</v>
      </c>
      <c r="B792" s="296"/>
    </row>
    <row r="793" spans="1:2" ht="13.5">
      <c r="A793" s="238" t="s">
        <v>645</v>
      </c>
      <c r="B793" s="296"/>
    </row>
    <row r="794" spans="1:2" ht="13.5">
      <c r="A794" s="238" t="s">
        <v>646</v>
      </c>
      <c r="B794" s="296"/>
    </row>
    <row r="795" ht="13.5">
      <c r="A795" s="238" t="s">
        <v>647</v>
      </c>
    </row>
    <row r="796" ht="13.5">
      <c r="A796" s="238" t="s">
        <v>648</v>
      </c>
    </row>
    <row r="797" spans="1:2" ht="13.5">
      <c r="A797" s="238" t="s">
        <v>649</v>
      </c>
      <c r="B797" s="296"/>
    </row>
    <row r="798" spans="1:2" ht="13.5">
      <c r="A798" s="238" t="s">
        <v>650</v>
      </c>
      <c r="B798" s="296"/>
    </row>
    <row r="799" spans="1:2" ht="13.5">
      <c r="A799" s="238" t="s">
        <v>1444</v>
      </c>
      <c r="B799" s="210" t="s">
        <v>1596</v>
      </c>
    </row>
    <row r="800" ht="13.5">
      <c r="A800" s="238" t="s">
        <v>651</v>
      </c>
    </row>
    <row r="801" ht="13.5">
      <c r="A801" s="238" t="s">
        <v>652</v>
      </c>
    </row>
    <row r="802" spans="1:2" ht="13.5">
      <c r="A802" s="238" t="s">
        <v>653</v>
      </c>
      <c r="B802" s="296"/>
    </row>
    <row r="803" ht="13.5">
      <c r="A803" s="238" t="s">
        <v>654</v>
      </c>
    </row>
    <row r="804" spans="1:2" ht="13.5">
      <c r="A804" s="238" t="s">
        <v>655</v>
      </c>
      <c r="B804" s="296"/>
    </row>
    <row r="805" spans="1:2" ht="13.5">
      <c r="A805" s="238" t="s">
        <v>656</v>
      </c>
      <c r="B805" s="210" t="s">
        <v>1547</v>
      </c>
    </row>
    <row r="806" ht="13.5">
      <c r="A806" s="238" t="s">
        <v>657</v>
      </c>
    </row>
    <row r="807" ht="13.5">
      <c r="A807" s="238" t="s">
        <v>658</v>
      </c>
    </row>
    <row r="808" ht="13.5">
      <c r="A808" s="238" t="s">
        <v>659</v>
      </c>
    </row>
    <row r="809" ht="13.5">
      <c r="A809" s="238" t="s">
        <v>660</v>
      </c>
    </row>
    <row r="810" ht="13.5">
      <c r="A810" s="238" t="s">
        <v>661</v>
      </c>
    </row>
    <row r="811" ht="13.5">
      <c r="A811" s="238" t="s">
        <v>662</v>
      </c>
    </row>
    <row r="812" ht="13.5">
      <c r="A812" s="238" t="s">
        <v>663</v>
      </c>
    </row>
    <row r="813" ht="13.5">
      <c r="A813" s="238" t="s">
        <v>664</v>
      </c>
    </row>
    <row r="814" ht="13.5">
      <c r="A814" s="238" t="s">
        <v>665</v>
      </c>
    </row>
    <row r="815" ht="13.5">
      <c r="A815" s="238" t="s">
        <v>666</v>
      </c>
    </row>
    <row r="816" ht="13.5">
      <c r="A816" s="238" t="s">
        <v>667</v>
      </c>
    </row>
    <row r="817" ht="13.5">
      <c r="A817" s="238" t="s">
        <v>668</v>
      </c>
    </row>
    <row r="818" ht="13.5">
      <c r="A818" s="238" t="s">
        <v>669</v>
      </c>
    </row>
    <row r="819" ht="13.5">
      <c r="A819" s="238" t="s">
        <v>670</v>
      </c>
    </row>
    <row r="820" ht="13.5">
      <c r="A820" s="238" t="s">
        <v>671</v>
      </c>
    </row>
    <row r="821" ht="13.5">
      <c r="A821" s="238" t="s">
        <v>672</v>
      </c>
    </row>
    <row r="822" ht="13.5">
      <c r="A822" s="238" t="s">
        <v>673</v>
      </c>
    </row>
    <row r="823" ht="13.5">
      <c r="A823" s="238" t="s">
        <v>674</v>
      </c>
    </row>
    <row r="824" ht="13.5">
      <c r="A824" s="238" t="s">
        <v>675</v>
      </c>
    </row>
    <row r="825" ht="13.5">
      <c r="A825" s="238" t="s">
        <v>676</v>
      </c>
    </row>
    <row r="826" ht="13.5">
      <c r="A826" s="238" t="s">
        <v>677</v>
      </c>
    </row>
    <row r="827" ht="13.5">
      <c r="A827" s="238" t="s">
        <v>678</v>
      </c>
    </row>
    <row r="828" ht="13.5">
      <c r="A828" s="238" t="s">
        <v>679</v>
      </c>
    </row>
    <row r="829" ht="13.5">
      <c r="A829" s="238" t="s">
        <v>680</v>
      </c>
    </row>
    <row r="830" spans="1:2" ht="13.5">
      <c r="A830" s="238" t="s">
        <v>1445</v>
      </c>
      <c r="B830" s="210" t="s">
        <v>1596</v>
      </c>
    </row>
    <row r="831" ht="13.5">
      <c r="A831" s="238" t="s">
        <v>681</v>
      </c>
    </row>
    <row r="832" ht="13.5">
      <c r="A832" s="238" t="s">
        <v>682</v>
      </c>
    </row>
    <row r="833" ht="13.5">
      <c r="A833" s="238" t="s">
        <v>683</v>
      </c>
    </row>
    <row r="834" ht="13.5">
      <c r="A834" s="238" t="s">
        <v>684</v>
      </c>
    </row>
    <row r="835" ht="13.5">
      <c r="A835" s="238" t="s">
        <v>685</v>
      </c>
    </row>
    <row r="836" spans="1:2" ht="13.5">
      <c r="A836" s="238" t="s">
        <v>686</v>
      </c>
      <c r="B836" s="210">
        <v>4</v>
      </c>
    </row>
    <row r="837" spans="1:2" ht="13.5">
      <c r="A837" s="238" t="s">
        <v>687</v>
      </c>
      <c r="B837" s="210">
        <v>8</v>
      </c>
    </row>
    <row r="838" spans="1:2" ht="13.5">
      <c r="A838" s="238" t="s">
        <v>863</v>
      </c>
      <c r="B838" s="210">
        <v>36.4</v>
      </c>
    </row>
    <row r="839" spans="1:2" ht="13.5">
      <c r="A839" s="238" t="s">
        <v>688</v>
      </c>
      <c r="B839" s="210">
        <v>81</v>
      </c>
    </row>
    <row r="840" spans="1:2" ht="13.5">
      <c r="A840" s="238" t="s">
        <v>860</v>
      </c>
      <c r="B840" s="210">
        <v>2.5</v>
      </c>
    </row>
    <row r="841" ht="13.5">
      <c r="A841" s="238" t="s">
        <v>1447</v>
      </c>
    </row>
    <row r="842" ht="13.5">
      <c r="A842" s="238" t="s">
        <v>1448</v>
      </c>
    </row>
    <row r="843" spans="1:2" ht="13.5">
      <c r="A843" s="238" t="s">
        <v>689</v>
      </c>
      <c r="B843" s="210">
        <v>12</v>
      </c>
    </row>
    <row r="844" spans="1:2" ht="13.5">
      <c r="A844" s="238" t="s">
        <v>690</v>
      </c>
      <c r="B844" s="210">
        <v>0</v>
      </c>
    </row>
    <row r="845" spans="1:2" ht="13.5">
      <c r="A845" s="238" t="s">
        <v>691</v>
      </c>
      <c r="B845" s="210">
        <v>1</v>
      </c>
    </row>
    <row r="846" spans="1:2" ht="13.5">
      <c r="A846" s="238" t="s">
        <v>692</v>
      </c>
      <c r="B846" s="210">
        <v>9</v>
      </c>
    </row>
    <row r="847" spans="1:2" ht="13.5">
      <c r="A847" s="238" t="s">
        <v>693</v>
      </c>
      <c r="B847" s="210">
        <v>2</v>
      </c>
    </row>
    <row r="848" spans="1:2" ht="13.5">
      <c r="A848" s="238" t="s">
        <v>694</v>
      </c>
      <c r="B848" s="210">
        <v>0</v>
      </c>
    </row>
    <row r="849" spans="1:2" ht="13.5">
      <c r="A849" s="238" t="s">
        <v>695</v>
      </c>
      <c r="B849" s="210">
        <v>0</v>
      </c>
    </row>
    <row r="850" spans="1:2" ht="13.5">
      <c r="A850" s="238" t="s">
        <v>696</v>
      </c>
      <c r="B850" s="210">
        <v>0</v>
      </c>
    </row>
    <row r="851" spans="1:2" ht="13.5">
      <c r="A851" s="238" t="s">
        <v>697</v>
      </c>
      <c r="B851" s="210">
        <v>2</v>
      </c>
    </row>
    <row r="852" spans="1:2" ht="13.5">
      <c r="A852" s="238" t="s">
        <v>812</v>
      </c>
      <c r="B852" s="210">
        <v>4</v>
      </c>
    </row>
    <row r="853" spans="1:2" ht="13.5">
      <c r="A853" s="238" t="s">
        <v>698</v>
      </c>
      <c r="B853" s="210">
        <v>5</v>
      </c>
    </row>
    <row r="854" spans="1:2" ht="13.5">
      <c r="A854" s="238" t="s">
        <v>699</v>
      </c>
      <c r="B854" s="210">
        <v>0</v>
      </c>
    </row>
    <row r="855" spans="1:2" ht="13.5">
      <c r="A855" s="238" t="s">
        <v>700</v>
      </c>
      <c r="B855" s="210">
        <v>1</v>
      </c>
    </row>
    <row r="856" spans="1:2" ht="13.5">
      <c r="A856" s="238" t="s">
        <v>701</v>
      </c>
      <c r="B856" s="210">
        <v>12</v>
      </c>
    </row>
    <row r="857" spans="1:2" ht="13.5">
      <c r="A857" s="238" t="s">
        <v>702</v>
      </c>
      <c r="B857" s="210">
        <v>0</v>
      </c>
    </row>
    <row r="858" spans="1:2" ht="13.5">
      <c r="A858" s="238" t="s">
        <v>703</v>
      </c>
      <c r="B858" s="210">
        <v>0</v>
      </c>
    </row>
    <row r="859" spans="1:2" ht="13.5">
      <c r="A859" s="238" t="s">
        <v>704</v>
      </c>
      <c r="B859" s="210">
        <v>0</v>
      </c>
    </row>
    <row r="860" spans="1:2" ht="13.5">
      <c r="A860" s="238" t="s">
        <v>705</v>
      </c>
      <c r="B860" s="210">
        <v>0</v>
      </c>
    </row>
    <row r="861" ht="13.5">
      <c r="A861" s="238" t="s">
        <v>706</v>
      </c>
    </row>
    <row r="862" spans="1:2" ht="13.5">
      <c r="A862" s="238" t="s">
        <v>813</v>
      </c>
      <c r="B862" s="211">
        <v>0</v>
      </c>
    </row>
    <row r="863" spans="1:2" ht="13.5">
      <c r="A863" s="238" t="s">
        <v>814</v>
      </c>
      <c r="B863" s="211">
        <v>0</v>
      </c>
    </row>
    <row r="864" spans="1:2" ht="13.5">
      <c r="A864" s="238" t="s">
        <v>707</v>
      </c>
      <c r="B864" s="210">
        <v>0</v>
      </c>
    </row>
    <row r="865" spans="1:2" ht="13.5">
      <c r="A865" s="238" t="s">
        <v>708</v>
      </c>
      <c r="B865" s="210">
        <v>0</v>
      </c>
    </row>
    <row r="866" spans="1:2" ht="13.5">
      <c r="A866" s="238" t="s">
        <v>709</v>
      </c>
      <c r="B866" s="210">
        <v>0</v>
      </c>
    </row>
    <row r="867" spans="1:2" ht="13.5">
      <c r="A867" s="238" t="s">
        <v>710</v>
      </c>
      <c r="B867" s="210">
        <v>0</v>
      </c>
    </row>
    <row r="868" spans="1:2" s="211" customFormat="1" ht="13.5">
      <c r="A868" s="238" t="s">
        <v>711</v>
      </c>
      <c r="B868" s="210">
        <v>0</v>
      </c>
    </row>
    <row r="869" spans="1:2" s="211" customFormat="1" ht="13.5">
      <c r="A869" s="238" t="s">
        <v>712</v>
      </c>
      <c r="B869" s="210">
        <v>0</v>
      </c>
    </row>
    <row r="870" ht="13.5">
      <c r="A870" s="275" t="s">
        <v>887</v>
      </c>
    </row>
    <row r="871" spans="1:2" ht="13.5">
      <c r="A871" s="210" t="s">
        <v>713</v>
      </c>
      <c r="B871" s="210">
        <v>0</v>
      </c>
    </row>
    <row r="872" spans="1:2" ht="13.5">
      <c r="A872" s="275" t="s">
        <v>888</v>
      </c>
      <c r="B872" s="300"/>
    </row>
    <row r="873" ht="13.5">
      <c r="A873" s="238" t="s">
        <v>714</v>
      </c>
    </row>
    <row r="874" spans="1:2" ht="13.5">
      <c r="A874" s="238" t="s">
        <v>715</v>
      </c>
      <c r="B874" s="292" t="s">
        <v>1611</v>
      </c>
    </row>
    <row r="875" spans="1:2" ht="13.5">
      <c r="A875" s="238" t="s">
        <v>855</v>
      </c>
      <c r="B875" s="210" t="s">
        <v>1612</v>
      </c>
    </row>
    <row r="876" ht="13.5">
      <c r="A876" s="238" t="s">
        <v>716</v>
      </c>
    </row>
    <row r="877" spans="1:2" ht="202.5">
      <c r="A877" s="238" t="s">
        <v>717</v>
      </c>
      <c r="B877" s="291" t="s">
        <v>1613</v>
      </c>
    </row>
    <row r="878" spans="1:2" ht="13.5">
      <c r="A878" s="238" t="s">
        <v>864</v>
      </c>
      <c r="B878" s="210" t="s">
        <v>1614</v>
      </c>
    </row>
    <row r="879" spans="1:2" ht="13.5">
      <c r="A879" s="238" t="s">
        <v>718</v>
      </c>
      <c r="B879" s="210" t="s">
        <v>1523</v>
      </c>
    </row>
    <row r="880" spans="1:2" ht="13.5">
      <c r="A880" s="238" t="s">
        <v>719</v>
      </c>
      <c r="B880" s="210" t="s">
        <v>1523</v>
      </c>
    </row>
    <row r="881" spans="1:2" ht="13.5">
      <c r="A881" s="238" t="s">
        <v>720</v>
      </c>
      <c r="B881" s="210" t="s">
        <v>1615</v>
      </c>
    </row>
    <row r="882" spans="1:2" ht="13.5">
      <c r="A882" s="238" t="s">
        <v>721</v>
      </c>
      <c r="B882" s="210" t="s">
        <v>1616</v>
      </c>
    </row>
    <row r="883" spans="1:2" ht="13.5">
      <c r="A883" s="238" t="s">
        <v>722</v>
      </c>
      <c r="B883" s="210" t="s">
        <v>1364</v>
      </c>
    </row>
    <row r="884" ht="13.5">
      <c r="A884" s="238" t="s">
        <v>723</v>
      </c>
    </row>
    <row r="885" spans="1:2" ht="13.5">
      <c r="A885" s="238" t="s">
        <v>724</v>
      </c>
      <c r="B885" s="210" t="s">
        <v>1364</v>
      </c>
    </row>
    <row r="886" ht="13.5">
      <c r="A886" s="238" t="s">
        <v>725</v>
      </c>
    </row>
    <row r="887" ht="13.5">
      <c r="A887" s="238" t="s">
        <v>726</v>
      </c>
    </row>
    <row r="888" ht="13.5">
      <c r="A888" s="238" t="s">
        <v>727</v>
      </c>
    </row>
    <row r="889" ht="13.5">
      <c r="A889" s="238" t="s">
        <v>728</v>
      </c>
    </row>
    <row r="890" spans="1:2" ht="13.5">
      <c r="A890" s="238" t="s">
        <v>729</v>
      </c>
      <c r="B890" s="210" t="s">
        <v>1617</v>
      </c>
    </row>
    <row r="891" spans="1:2" ht="13.5">
      <c r="A891" s="238" t="s">
        <v>730</v>
      </c>
      <c r="B891" s="210" t="s">
        <v>1490</v>
      </c>
    </row>
    <row r="892" spans="1:2" ht="13.5">
      <c r="A892" s="238" t="s">
        <v>731</v>
      </c>
      <c r="B892" s="210" t="s">
        <v>1491</v>
      </c>
    </row>
    <row r="893" spans="1:2" ht="13.5">
      <c r="A893" s="238" t="s">
        <v>732</v>
      </c>
      <c r="B893" s="210" t="s">
        <v>1618</v>
      </c>
    </row>
    <row r="894" spans="1:2" ht="13.5">
      <c r="A894" s="238" t="s">
        <v>733</v>
      </c>
      <c r="B894" s="210" t="s">
        <v>1619</v>
      </c>
    </row>
    <row r="895" spans="1:2" ht="13.5">
      <c r="A895" s="238" t="s">
        <v>734</v>
      </c>
      <c r="B895" s="210" t="s">
        <v>1619</v>
      </c>
    </row>
    <row r="896" spans="1:2" ht="13.5">
      <c r="A896" s="238" t="s">
        <v>735</v>
      </c>
      <c r="B896" s="210" t="s">
        <v>1620</v>
      </c>
    </row>
    <row r="897" spans="1:2" ht="13.5">
      <c r="A897" s="238" t="s">
        <v>736</v>
      </c>
      <c r="B897" s="210" t="s">
        <v>1621</v>
      </c>
    </row>
    <row r="898" spans="1:2" ht="13.5">
      <c r="A898" s="238" t="s">
        <v>737</v>
      </c>
      <c r="B898" s="210" t="s">
        <v>1622</v>
      </c>
    </row>
    <row r="899" ht="13.5">
      <c r="A899" s="238" t="s">
        <v>738</v>
      </c>
    </row>
    <row r="900" spans="1:2" ht="13.5">
      <c r="A900" s="238" t="s">
        <v>739</v>
      </c>
      <c r="B900" s="210" t="s">
        <v>1623</v>
      </c>
    </row>
    <row r="901" spans="1:2" ht="13.5">
      <c r="A901" s="238" t="s">
        <v>740</v>
      </c>
      <c r="B901" s="210" t="s">
        <v>1624</v>
      </c>
    </row>
    <row r="902" spans="1:2" ht="13.5">
      <c r="A902" s="238" t="s">
        <v>741</v>
      </c>
      <c r="B902" s="210" t="s">
        <v>1624</v>
      </c>
    </row>
    <row r="903" spans="1:2" ht="13.5">
      <c r="A903" s="238" t="s">
        <v>742</v>
      </c>
      <c r="B903" s="210" t="s">
        <v>1619</v>
      </c>
    </row>
    <row r="904" spans="1:2" ht="13.5">
      <c r="A904" s="238" t="s">
        <v>743</v>
      </c>
      <c r="B904" s="210" t="s">
        <v>1625</v>
      </c>
    </row>
    <row r="905" spans="1:2" ht="13.5">
      <c r="A905" s="238" t="s">
        <v>744</v>
      </c>
      <c r="B905" s="210" t="s">
        <v>1626</v>
      </c>
    </row>
    <row r="906" spans="1:2" ht="13.5">
      <c r="A906" s="238" t="s">
        <v>745</v>
      </c>
      <c r="B906" s="210" t="s">
        <v>1627</v>
      </c>
    </row>
    <row r="907" spans="1:2" ht="13.5">
      <c r="A907" s="238" t="s">
        <v>746</v>
      </c>
      <c r="B907" s="210" t="s">
        <v>1628</v>
      </c>
    </row>
    <row r="908" spans="1:2" ht="13.5">
      <c r="A908" s="238" t="s">
        <v>747</v>
      </c>
      <c r="B908" s="210" t="s">
        <v>1619</v>
      </c>
    </row>
    <row r="909" spans="1:2" ht="13.5">
      <c r="A909" s="238" t="s">
        <v>748</v>
      </c>
      <c r="B909" s="210" t="s">
        <v>1619</v>
      </c>
    </row>
    <row r="910" spans="1:2" ht="13.5">
      <c r="A910" s="238" t="s">
        <v>749</v>
      </c>
      <c r="B910" s="210" t="s">
        <v>1629</v>
      </c>
    </row>
    <row r="911" spans="1:2" ht="13.5">
      <c r="A911" s="238" t="s">
        <v>1455</v>
      </c>
      <c r="B911" s="211" t="s">
        <v>1630</v>
      </c>
    </row>
    <row r="912" spans="1:2" ht="13.5">
      <c r="A912" s="238" t="s">
        <v>1456</v>
      </c>
      <c r="B912" s="211" t="s">
        <v>1631</v>
      </c>
    </row>
    <row r="913" spans="1:2" ht="13.5">
      <c r="A913" s="238" t="s">
        <v>1457</v>
      </c>
      <c r="B913" s="211" t="s">
        <v>1632</v>
      </c>
    </row>
    <row r="914" spans="1:2" ht="13.5">
      <c r="A914" s="238" t="s">
        <v>1458</v>
      </c>
      <c r="B914" s="211" t="s">
        <v>1633</v>
      </c>
    </row>
    <row r="915" spans="1:2" ht="13.5">
      <c r="A915" s="238" t="s">
        <v>1459</v>
      </c>
      <c r="B915" s="211" t="s">
        <v>1619</v>
      </c>
    </row>
    <row r="916" spans="1:2" ht="13.5">
      <c r="A916" s="238" t="s">
        <v>1460</v>
      </c>
      <c r="B916" s="211" t="s">
        <v>1619</v>
      </c>
    </row>
    <row r="917" spans="1:2" s="211" customFormat="1" ht="13.5">
      <c r="A917" s="238" t="s">
        <v>1461</v>
      </c>
      <c r="B917" s="211" t="s">
        <v>1620</v>
      </c>
    </row>
    <row r="918" spans="1:2" s="211" customFormat="1" ht="13.5">
      <c r="A918" s="238" t="s">
        <v>750</v>
      </c>
      <c r="B918" s="210" t="s">
        <v>1625</v>
      </c>
    </row>
    <row r="919" spans="1:2" s="211" customFormat="1" ht="13.5">
      <c r="A919" s="238" t="s">
        <v>751</v>
      </c>
      <c r="B919" s="210" t="s">
        <v>1626</v>
      </c>
    </row>
    <row r="920" spans="1:2" s="211" customFormat="1" ht="13.5">
      <c r="A920" s="238" t="s">
        <v>752</v>
      </c>
      <c r="B920" s="210" t="s">
        <v>1627</v>
      </c>
    </row>
    <row r="921" spans="1:2" s="211" customFormat="1" ht="13.5">
      <c r="A921" s="238" t="s">
        <v>753</v>
      </c>
      <c r="B921" s="210" t="s">
        <v>1628</v>
      </c>
    </row>
    <row r="922" spans="1:2" s="211" customFormat="1" ht="13.5">
      <c r="A922" s="238" t="s">
        <v>754</v>
      </c>
      <c r="B922" s="210" t="s">
        <v>1619</v>
      </c>
    </row>
    <row r="923" spans="1:2" s="211" customFormat="1" ht="13.5">
      <c r="A923" s="238" t="s">
        <v>755</v>
      </c>
      <c r="B923" s="210" t="s">
        <v>1619</v>
      </c>
    </row>
    <row r="924" spans="1:2" ht="13.5">
      <c r="A924" s="238" t="s">
        <v>756</v>
      </c>
      <c r="B924" s="210" t="s">
        <v>1629</v>
      </c>
    </row>
    <row r="925" spans="1:2" ht="13.5">
      <c r="A925" s="238" t="s">
        <v>757</v>
      </c>
      <c r="B925" s="210" t="s">
        <v>1634</v>
      </c>
    </row>
    <row r="926" spans="1:2" ht="13.5">
      <c r="A926" s="238" t="s">
        <v>758</v>
      </c>
      <c r="B926" s="210" t="s">
        <v>1634</v>
      </c>
    </row>
    <row r="927" spans="1:2" ht="13.5">
      <c r="A927" s="238" t="s">
        <v>759</v>
      </c>
      <c r="B927" s="210" t="s">
        <v>1635</v>
      </c>
    </row>
    <row r="928" spans="1:2" ht="13.5">
      <c r="A928" s="238" t="s">
        <v>760</v>
      </c>
      <c r="B928" s="210" t="s">
        <v>1635</v>
      </c>
    </row>
    <row r="929" spans="1:2" ht="13.5">
      <c r="A929" s="238" t="s">
        <v>761</v>
      </c>
      <c r="B929" s="210" t="s">
        <v>1635</v>
      </c>
    </row>
    <row r="930" spans="1:2" ht="13.5">
      <c r="A930" s="238" t="s">
        <v>762</v>
      </c>
      <c r="B930" s="210" t="s">
        <v>1523</v>
      </c>
    </row>
    <row r="931" spans="1:2" ht="13.5">
      <c r="A931" s="238" t="s">
        <v>763</v>
      </c>
      <c r="B931" s="210">
        <v>1</v>
      </c>
    </row>
    <row r="932" spans="1:2" ht="108">
      <c r="A932" s="238" t="s">
        <v>764</v>
      </c>
      <c r="B932" s="291" t="s">
        <v>1636</v>
      </c>
    </row>
    <row r="933" ht="13.5">
      <c r="A933" s="238" t="s">
        <v>856</v>
      </c>
    </row>
    <row r="934" ht="13.5">
      <c r="A934" s="238" t="s">
        <v>765</v>
      </c>
    </row>
    <row r="935" spans="1:2" ht="13.5">
      <c r="A935" s="238" t="s">
        <v>766</v>
      </c>
      <c r="B935" s="210" t="s">
        <v>1523</v>
      </c>
    </row>
    <row r="936" spans="1:2" ht="13.5">
      <c r="A936" s="238" t="s">
        <v>767</v>
      </c>
      <c r="B936" s="210" t="s">
        <v>1637</v>
      </c>
    </row>
    <row r="937" spans="1:2" ht="409.5">
      <c r="A937" s="238" t="s">
        <v>768</v>
      </c>
      <c r="B937" s="291" t="s">
        <v>1638</v>
      </c>
    </row>
    <row r="938" spans="1:2" ht="409.5">
      <c r="A938" s="238" t="s">
        <v>769</v>
      </c>
      <c r="B938" s="291" t="s">
        <v>1639</v>
      </c>
    </row>
    <row r="939" spans="1:2" ht="13.5">
      <c r="A939" s="238" t="s">
        <v>770</v>
      </c>
      <c r="B939" s="210" t="s">
        <v>1640</v>
      </c>
    </row>
    <row r="940" ht="13.5">
      <c r="A940" s="238" t="s">
        <v>771</v>
      </c>
    </row>
    <row r="941" spans="1:2" ht="13.5">
      <c r="A941" s="238" t="s">
        <v>772</v>
      </c>
      <c r="B941" s="210" t="s">
        <v>1364</v>
      </c>
    </row>
    <row r="942" ht="13.5">
      <c r="A942" s="238" t="s">
        <v>773</v>
      </c>
    </row>
    <row r="943" ht="13.5">
      <c r="A943" s="238" t="s">
        <v>774</v>
      </c>
    </row>
    <row r="944" spans="1:2" ht="13.5">
      <c r="A944" s="238" t="s">
        <v>775</v>
      </c>
      <c r="B944" s="291"/>
    </row>
    <row r="945" ht="13.5">
      <c r="A945" s="238" t="s">
        <v>776</v>
      </c>
    </row>
    <row r="946" spans="1:2" ht="13.5">
      <c r="A946" s="238" t="s">
        <v>777</v>
      </c>
      <c r="B946" s="210" t="s">
        <v>1364</v>
      </c>
    </row>
    <row r="947" ht="13.5">
      <c r="A947" s="238" t="s">
        <v>778</v>
      </c>
    </row>
    <row r="948" ht="13.5">
      <c r="A948" s="238" t="s">
        <v>775</v>
      </c>
    </row>
    <row r="949" ht="13.5">
      <c r="A949" s="238" t="s">
        <v>776</v>
      </c>
    </row>
    <row r="950" ht="13.5">
      <c r="A950" s="244" t="s">
        <v>779</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9"/>
  <sheetViews>
    <sheetView showZeros="0" view="pageBreakPreview" zoomScale="90" zoomScaleNormal="85" zoomScaleSheetLayoutView="90" workbookViewId="0" topLeftCell="A1">
      <selection activeCell="I48" sqref="I48:I51"/>
    </sheetView>
  </sheetViews>
  <sheetFormatPr defaultColWidth="9.00390625" defaultRowHeight="13.5"/>
  <cols>
    <col min="1" max="1" width="2.75390625" style="41" customWidth="1"/>
    <col min="2" max="2" width="1.37890625" style="41" customWidth="1"/>
    <col min="3" max="3" width="43.50390625" style="41" customWidth="1"/>
    <col min="4" max="4" width="5.75390625" style="41" customWidth="1"/>
    <col min="5" max="5" width="18.25390625" style="41" customWidth="1"/>
    <col min="6" max="6" width="29.875" style="41" customWidth="1"/>
    <col min="7" max="7" width="3.375" style="41" customWidth="1"/>
    <col min="8" max="16384" width="9.00390625" style="41" customWidth="1"/>
  </cols>
  <sheetData>
    <row r="1" spans="2:6" ht="21" customHeight="1" thickBot="1">
      <c r="B1" s="1029" t="s">
        <v>1210</v>
      </c>
      <c r="C1" s="1030"/>
      <c r="D1" s="1030"/>
      <c r="E1" s="1030"/>
      <c r="F1" s="1030"/>
    </row>
    <row r="2" spans="2:6" ht="21" customHeight="1" thickBot="1">
      <c r="B2" s="1026" t="s">
        <v>1185</v>
      </c>
      <c r="C2" s="1027"/>
      <c r="D2" s="1028"/>
      <c r="E2" s="199" t="s">
        <v>940</v>
      </c>
      <c r="F2" s="200" t="s">
        <v>1178</v>
      </c>
    </row>
    <row r="3" spans="2:6" ht="21" customHeight="1">
      <c r="B3" s="411" t="s">
        <v>902</v>
      </c>
      <c r="C3" s="517"/>
      <c r="D3" s="517"/>
      <c r="E3" s="517"/>
      <c r="F3" s="895"/>
    </row>
    <row r="4" spans="2:6" ht="16.5" customHeight="1">
      <c r="B4" s="1031"/>
      <c r="C4" s="33" t="s">
        <v>903</v>
      </c>
      <c r="D4" s="91" t="s">
        <v>1364</v>
      </c>
      <c r="E4" s="175"/>
      <c r="F4" s="36"/>
    </row>
    <row r="5" spans="2:6" ht="16.5" customHeight="1">
      <c r="B5" s="1031"/>
      <c r="C5" s="33" t="s">
        <v>904</v>
      </c>
      <c r="D5" s="91" t="s">
        <v>1364</v>
      </c>
      <c r="E5" s="35"/>
      <c r="F5" s="36"/>
    </row>
    <row r="6" spans="2:6" ht="16.5" customHeight="1">
      <c r="B6" s="1031"/>
      <c r="C6" s="33" t="s">
        <v>905</v>
      </c>
      <c r="D6" s="91" t="s">
        <v>1364</v>
      </c>
      <c r="E6" s="35"/>
      <c r="F6" s="36"/>
    </row>
    <row r="7" spans="2:6" ht="16.5" customHeight="1">
      <c r="B7" s="1031"/>
      <c r="C7" s="33" t="s">
        <v>906</v>
      </c>
      <c r="D7" s="91" t="s">
        <v>1364</v>
      </c>
      <c r="E7" s="35"/>
      <c r="F7" s="36"/>
    </row>
    <row r="8" spans="2:6" ht="16.5" customHeight="1">
      <c r="B8" s="1031"/>
      <c r="C8" s="33" t="s">
        <v>907</v>
      </c>
      <c r="D8" s="91" t="s">
        <v>1364</v>
      </c>
      <c r="E8" s="35"/>
      <c r="F8" s="36"/>
    </row>
    <row r="9" spans="2:6" ht="16.5" customHeight="1">
      <c r="B9" s="1031"/>
      <c r="C9" s="33" t="s">
        <v>908</v>
      </c>
      <c r="D9" s="91" t="s">
        <v>1364</v>
      </c>
      <c r="E9" s="35"/>
      <c r="F9" s="36"/>
    </row>
    <row r="10" spans="2:6" ht="16.5" customHeight="1">
      <c r="B10" s="1031"/>
      <c r="C10" s="33" t="s">
        <v>909</v>
      </c>
      <c r="D10" s="91" t="s">
        <v>1364</v>
      </c>
      <c r="E10" s="35"/>
      <c r="F10" s="36"/>
    </row>
    <row r="11" spans="2:6" ht="16.5" customHeight="1">
      <c r="B11" s="1031"/>
      <c r="C11" s="33" t="s">
        <v>910</v>
      </c>
      <c r="D11" s="91" t="s">
        <v>1364</v>
      </c>
      <c r="E11" s="35"/>
      <c r="F11" s="36"/>
    </row>
    <row r="12" spans="2:6" ht="16.5" customHeight="1">
      <c r="B12" s="1031"/>
      <c r="C12" s="33" t="s">
        <v>911</v>
      </c>
      <c r="D12" s="91" t="s">
        <v>1364</v>
      </c>
      <c r="E12" s="35"/>
      <c r="F12" s="36"/>
    </row>
    <row r="13" spans="2:6" ht="16.5" customHeight="1">
      <c r="B13" s="1031"/>
      <c r="C13" s="33" t="s">
        <v>912</v>
      </c>
      <c r="D13" s="91" t="s">
        <v>1364</v>
      </c>
      <c r="E13" s="35"/>
      <c r="F13" s="36"/>
    </row>
    <row r="14" spans="2:6" ht="16.5" customHeight="1">
      <c r="B14" s="1031"/>
      <c r="C14" s="33" t="s">
        <v>913</v>
      </c>
      <c r="D14" s="91" t="s">
        <v>1364</v>
      </c>
      <c r="E14" s="35"/>
      <c r="F14" s="36"/>
    </row>
    <row r="15" spans="2:6" ht="16.5" customHeight="1" thickBot="1">
      <c r="B15" s="1032"/>
      <c r="C15" s="29" t="s">
        <v>914</v>
      </c>
      <c r="D15" s="91" t="s">
        <v>1364</v>
      </c>
      <c r="E15" s="137"/>
      <c r="F15" s="138"/>
    </row>
    <row r="16" spans="2:6" ht="21" customHeight="1">
      <c r="B16" s="411" t="s">
        <v>915</v>
      </c>
      <c r="C16" s="517"/>
      <c r="D16" s="517"/>
      <c r="E16" s="517"/>
      <c r="F16" s="895"/>
    </row>
    <row r="17" spans="2:6" ht="16.5" customHeight="1">
      <c r="B17" s="1033"/>
      <c r="C17" s="33" t="s">
        <v>1130</v>
      </c>
      <c r="D17" s="91" t="s">
        <v>1364</v>
      </c>
      <c r="E17" s="35"/>
      <c r="F17" s="36"/>
    </row>
    <row r="18" spans="2:6" ht="16.5" customHeight="1">
      <c r="B18" s="1033"/>
      <c r="C18" s="33" t="s">
        <v>916</v>
      </c>
      <c r="D18" s="91" t="s">
        <v>1364</v>
      </c>
      <c r="E18" s="35"/>
      <c r="F18" s="36"/>
    </row>
    <row r="19" spans="2:7" ht="16.5" customHeight="1">
      <c r="B19" s="1033"/>
      <c r="C19" s="33" t="s">
        <v>1320</v>
      </c>
      <c r="D19" s="91" t="s">
        <v>1364</v>
      </c>
      <c r="E19" s="35"/>
      <c r="F19" s="36"/>
      <c r="G19" s="40"/>
    </row>
    <row r="20" spans="2:7" ht="16.5" customHeight="1">
      <c r="B20" s="1033"/>
      <c r="C20" s="33" t="s">
        <v>917</v>
      </c>
      <c r="D20" s="91" t="s">
        <v>1364</v>
      </c>
      <c r="E20" s="35"/>
      <c r="F20" s="36"/>
      <c r="G20" s="40"/>
    </row>
    <row r="21" spans="2:6" ht="16.5" customHeight="1">
      <c r="B21" s="1033"/>
      <c r="C21" s="33" t="s">
        <v>966</v>
      </c>
      <c r="D21" s="91" t="s">
        <v>1364</v>
      </c>
      <c r="E21" s="35"/>
      <c r="F21" s="36"/>
    </row>
    <row r="22" spans="2:6" ht="16.5" customHeight="1">
      <c r="B22" s="1033"/>
      <c r="C22" s="33" t="s">
        <v>918</v>
      </c>
      <c r="D22" s="91" t="s">
        <v>1364</v>
      </c>
      <c r="E22" s="35"/>
      <c r="F22" s="36"/>
    </row>
    <row r="23" spans="2:7" ht="16.5" customHeight="1">
      <c r="B23" s="1033"/>
      <c r="C23" s="33" t="s">
        <v>919</v>
      </c>
      <c r="D23" s="91" t="s">
        <v>1364</v>
      </c>
      <c r="E23" s="35"/>
      <c r="F23" s="36"/>
      <c r="G23" s="40"/>
    </row>
    <row r="24" spans="2:7" ht="16.5" customHeight="1">
      <c r="B24" s="1033"/>
      <c r="C24" s="32" t="s">
        <v>971</v>
      </c>
      <c r="D24" s="91" t="s">
        <v>1364</v>
      </c>
      <c r="E24" s="35"/>
      <c r="F24" s="36"/>
      <c r="G24" s="176"/>
    </row>
    <row r="25" spans="2:9" ht="16.5" customHeight="1" thickBot="1">
      <c r="B25" s="1034"/>
      <c r="C25" s="177" t="s">
        <v>1131</v>
      </c>
      <c r="D25" s="178" t="s">
        <v>1364</v>
      </c>
      <c r="E25" s="137"/>
      <c r="F25" s="138"/>
      <c r="G25" s="3"/>
      <c r="H25" s="3"/>
      <c r="I25" s="3"/>
    </row>
    <row r="26" spans="2:6" ht="21" customHeight="1" thickBot="1">
      <c r="B26" s="853" t="s">
        <v>969</v>
      </c>
      <c r="C26" s="855"/>
      <c r="D26" s="179" t="s">
        <v>1364</v>
      </c>
      <c r="E26" s="180"/>
      <c r="F26" s="181"/>
    </row>
    <row r="27" spans="2:6" ht="21" customHeight="1">
      <c r="B27" s="411" t="s">
        <v>920</v>
      </c>
      <c r="C27" s="517"/>
      <c r="D27" s="517"/>
      <c r="E27" s="517"/>
      <c r="F27" s="895"/>
    </row>
    <row r="28" spans="2:6" ht="16.5" customHeight="1" hidden="1">
      <c r="B28" s="1031"/>
      <c r="C28" s="33" t="s">
        <v>921</v>
      </c>
      <c r="D28" s="91" t="s">
        <v>1364</v>
      </c>
      <c r="E28" s="35"/>
      <c r="F28" s="36"/>
    </row>
    <row r="29" spans="2:6" ht="16.5" customHeight="1">
      <c r="B29" s="1031"/>
      <c r="C29" s="33" t="s">
        <v>922</v>
      </c>
      <c r="D29" s="91" t="s">
        <v>1364</v>
      </c>
      <c r="E29" s="35"/>
      <c r="F29" s="36"/>
    </row>
    <row r="30" spans="2:6" ht="16.5" customHeight="1">
      <c r="B30" s="1031"/>
      <c r="C30" s="33" t="s">
        <v>923</v>
      </c>
      <c r="D30" s="91" t="s">
        <v>1364</v>
      </c>
      <c r="E30" s="35"/>
      <c r="F30" s="36"/>
    </row>
    <row r="31" spans="2:6" ht="16.5" customHeight="1">
      <c r="B31" s="1031"/>
      <c r="C31" s="33" t="s">
        <v>924</v>
      </c>
      <c r="D31" s="91" t="s">
        <v>1364</v>
      </c>
      <c r="E31" s="35"/>
      <c r="F31" s="36"/>
    </row>
    <row r="32" spans="2:6" ht="16.5" customHeight="1">
      <c r="B32" s="1031"/>
      <c r="C32" s="33" t="s">
        <v>925</v>
      </c>
      <c r="D32" s="91" t="s">
        <v>1364</v>
      </c>
      <c r="E32" s="35"/>
      <c r="F32" s="36"/>
    </row>
    <row r="33" spans="2:6" ht="16.5" customHeight="1" hidden="1">
      <c r="B33" s="1031"/>
      <c r="C33" s="33" t="s">
        <v>926</v>
      </c>
      <c r="D33" s="91" t="s">
        <v>1364</v>
      </c>
      <c r="E33" s="35"/>
      <c r="F33" s="36"/>
    </row>
    <row r="34" spans="2:6" ht="16.5" customHeight="1">
      <c r="B34" s="1031"/>
      <c r="C34" s="33" t="s">
        <v>927</v>
      </c>
      <c r="D34" s="91" t="s">
        <v>1364</v>
      </c>
      <c r="E34" s="35"/>
      <c r="F34" s="36"/>
    </row>
    <row r="35" spans="2:6" ht="16.5" customHeight="1">
      <c r="B35" s="1031"/>
      <c r="C35" s="33" t="s">
        <v>928</v>
      </c>
      <c r="D35" s="91" t="s">
        <v>1364</v>
      </c>
      <c r="E35" s="35"/>
      <c r="F35" s="36"/>
    </row>
    <row r="36" spans="2:6" ht="16.5" customHeight="1">
      <c r="B36" s="1031"/>
      <c r="C36" s="33" t="s">
        <v>929</v>
      </c>
      <c r="D36" s="91" t="s">
        <v>1364</v>
      </c>
      <c r="E36" s="35"/>
      <c r="F36" s="36"/>
    </row>
    <row r="37" spans="2:6" ht="16.5" customHeight="1">
      <c r="B37" s="1031"/>
      <c r="C37" s="33" t="s">
        <v>1291</v>
      </c>
      <c r="D37" s="91" t="s">
        <v>1364</v>
      </c>
      <c r="E37" s="35"/>
      <c r="F37" s="36"/>
    </row>
    <row r="38" spans="2:6" ht="16.5" customHeight="1">
      <c r="B38" s="1031"/>
      <c r="C38" s="33" t="s">
        <v>930</v>
      </c>
      <c r="D38" s="91" t="s">
        <v>1364</v>
      </c>
      <c r="E38" s="35"/>
      <c r="F38" s="36"/>
    </row>
    <row r="39" spans="2:6" ht="16.5" customHeight="1" thickBot="1">
      <c r="B39" s="1032"/>
      <c r="C39" s="29" t="s">
        <v>931</v>
      </c>
      <c r="D39" s="178" t="s">
        <v>1364</v>
      </c>
      <c r="E39" s="35"/>
      <c r="F39" s="36"/>
    </row>
    <row r="40" spans="2:6" ht="21" customHeight="1">
      <c r="B40" s="411" t="s">
        <v>932</v>
      </c>
      <c r="C40" s="517"/>
      <c r="D40" s="517"/>
      <c r="E40" s="517"/>
      <c r="F40" s="895"/>
    </row>
    <row r="41" spans="2:6" ht="16.5" customHeight="1">
      <c r="B41" s="1031"/>
      <c r="C41" s="33" t="s">
        <v>933</v>
      </c>
      <c r="D41" s="91" t="s">
        <v>1364</v>
      </c>
      <c r="E41" s="35"/>
      <c r="F41" s="36"/>
    </row>
    <row r="42" spans="2:9" ht="16.5" customHeight="1">
      <c r="B42" s="1031"/>
      <c r="C42" s="33" t="s">
        <v>934</v>
      </c>
      <c r="D42" s="91" t="s">
        <v>1364</v>
      </c>
      <c r="E42" s="35"/>
      <c r="F42" s="36"/>
      <c r="H42" s="57"/>
      <c r="I42" s="57"/>
    </row>
    <row r="43" spans="2:6" ht="16.5" customHeight="1" thickBot="1">
      <c r="B43" s="1032"/>
      <c r="C43" s="109" t="s">
        <v>935</v>
      </c>
      <c r="D43" s="178" t="s">
        <v>1364</v>
      </c>
      <c r="E43" s="35"/>
      <c r="F43" s="36"/>
    </row>
    <row r="44" spans="2:6" ht="21" customHeight="1" thickBot="1">
      <c r="B44" s="853" t="s">
        <v>970</v>
      </c>
      <c r="C44" s="855"/>
      <c r="D44" s="179" t="s">
        <v>1364</v>
      </c>
      <c r="E44" s="182"/>
      <c r="F44" s="181"/>
    </row>
    <row r="45" spans="2:6" ht="21" customHeight="1">
      <c r="B45" s="411" t="s">
        <v>936</v>
      </c>
      <c r="C45" s="517"/>
      <c r="D45" s="517"/>
      <c r="E45" s="517"/>
      <c r="F45" s="895"/>
    </row>
    <row r="46" spans="2:6" ht="16.5" customHeight="1">
      <c r="B46" s="1031"/>
      <c r="C46" s="33" t="s">
        <v>937</v>
      </c>
      <c r="D46" s="91" t="s">
        <v>1364</v>
      </c>
      <c r="E46" s="35"/>
      <c r="F46" s="36"/>
    </row>
    <row r="47" spans="2:6" ht="16.5" customHeight="1">
      <c r="B47" s="1031"/>
      <c r="C47" s="33" t="s">
        <v>938</v>
      </c>
      <c r="D47" s="91" t="s">
        <v>1364</v>
      </c>
      <c r="E47" s="35"/>
      <c r="F47" s="36"/>
    </row>
    <row r="48" spans="2:6" ht="16.5" customHeight="1">
      <c r="B48" s="1031"/>
      <c r="C48" s="109" t="s">
        <v>939</v>
      </c>
      <c r="D48" s="178" t="s">
        <v>1364</v>
      </c>
      <c r="E48" s="320"/>
      <c r="F48" s="321"/>
    </row>
    <row r="49" spans="2:6" ht="16.5" customHeight="1" thickBot="1">
      <c r="B49" s="1032"/>
      <c r="C49" s="29" t="s">
        <v>1454</v>
      </c>
      <c r="D49" s="183" t="s">
        <v>1364</v>
      </c>
      <c r="E49" s="137"/>
      <c r="F49" s="138"/>
    </row>
  </sheetData>
  <sheetProtection/>
  <mergeCells count="14">
    <mergeCell ref="B46:B49"/>
    <mergeCell ref="B27:F27"/>
    <mergeCell ref="B40:F40"/>
    <mergeCell ref="B44:C44"/>
    <mergeCell ref="B45:F45"/>
    <mergeCell ref="B28:B39"/>
    <mergeCell ref="B41:B43"/>
    <mergeCell ref="B26:C26"/>
    <mergeCell ref="B2:D2"/>
    <mergeCell ref="B1:F1"/>
    <mergeCell ref="B3:F3"/>
    <mergeCell ref="B16:F16"/>
    <mergeCell ref="B4:B15"/>
    <mergeCell ref="B17:B25"/>
  </mergeCells>
  <dataValidations count="1">
    <dataValidation type="list" allowBlank="1" showInputMessage="1" showErrorMessage="1" sqref="D4:D15 D17:D26 D28:D39 D41:D44 D46:D49">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15"/>
  </sheetPr>
  <dimension ref="B1:J66"/>
  <sheetViews>
    <sheetView showZeros="0" view="pageBreakPreview" zoomScale="90" zoomScaleNormal="85" zoomScaleSheetLayoutView="90" workbookViewId="0" topLeftCell="A1">
      <selection activeCell="A14" sqref="A14"/>
    </sheetView>
  </sheetViews>
  <sheetFormatPr defaultColWidth="9.00390625" defaultRowHeight="13.5"/>
  <cols>
    <col min="1" max="1" width="1.625" style="18" customWidth="1"/>
    <col min="2" max="2" width="5.00390625" style="18" customWidth="1"/>
    <col min="3" max="3" width="24.125" style="18" customWidth="1"/>
    <col min="4" max="5" width="4.375" style="18" customWidth="1"/>
    <col min="6" max="6" width="18.75390625" style="18" customWidth="1"/>
    <col min="7" max="8" width="23.25390625" style="18" customWidth="1"/>
    <col min="9" max="9" width="1.625" style="18" customWidth="1"/>
    <col min="10" max="12" width="13.00390625" style="18" customWidth="1"/>
    <col min="13" max="16384" width="9.00390625" style="18" customWidth="1"/>
  </cols>
  <sheetData>
    <row r="1" spans="2:8" s="48" customFormat="1" ht="21" customHeight="1" thickBot="1">
      <c r="B1" s="204" t="s">
        <v>901</v>
      </c>
      <c r="C1" s="204"/>
      <c r="D1" s="204"/>
      <c r="E1" s="204"/>
      <c r="F1" s="204"/>
      <c r="G1" s="204"/>
      <c r="H1" s="204"/>
    </row>
    <row r="2" spans="2:8" ht="27" customHeight="1">
      <c r="B2" s="1056"/>
      <c r="C2" s="1057"/>
      <c r="D2" s="1060" t="s">
        <v>1321</v>
      </c>
      <c r="E2" s="887"/>
      <c r="F2" s="326"/>
      <c r="G2" s="1061" t="s">
        <v>1353</v>
      </c>
      <c r="H2" s="1062"/>
    </row>
    <row r="3" spans="2:8" ht="27" customHeight="1" thickBot="1">
      <c r="B3" s="1058"/>
      <c r="C3" s="1059"/>
      <c r="D3" s="184"/>
      <c r="E3" s="185"/>
      <c r="F3" s="186" t="s">
        <v>1361</v>
      </c>
      <c r="G3" s="1063"/>
      <c r="H3" s="1064"/>
    </row>
    <row r="4" spans="2:8" ht="31.5" customHeight="1">
      <c r="B4" s="1044" t="s">
        <v>1322</v>
      </c>
      <c r="C4" s="201" t="s">
        <v>1323</v>
      </c>
      <c r="D4" s="1046" t="s">
        <v>1364</v>
      </c>
      <c r="E4" s="1047"/>
      <c r="F4" s="187"/>
      <c r="G4" s="1048"/>
      <c r="H4" s="1049"/>
    </row>
    <row r="5" spans="2:8" ht="31.5" customHeight="1">
      <c r="B5" s="1044"/>
      <c r="C5" s="202" t="s">
        <v>1324</v>
      </c>
      <c r="D5" s="1050" t="s">
        <v>1364</v>
      </c>
      <c r="E5" s="1051"/>
      <c r="F5" s="188"/>
      <c r="G5" s="1038"/>
      <c r="H5" s="1039"/>
    </row>
    <row r="6" spans="2:8" ht="31.5" customHeight="1">
      <c r="B6" s="1044"/>
      <c r="C6" s="202" t="s">
        <v>1325</v>
      </c>
      <c r="D6" s="1050" t="s">
        <v>1364</v>
      </c>
      <c r="E6" s="1051"/>
      <c r="F6" s="188"/>
      <c r="G6" s="1038"/>
      <c r="H6" s="1039"/>
    </row>
    <row r="7" spans="2:8" ht="31.5" customHeight="1">
      <c r="B7" s="1044"/>
      <c r="C7" s="202" t="s">
        <v>1326</v>
      </c>
      <c r="D7" s="1050" t="s">
        <v>1364</v>
      </c>
      <c r="E7" s="1051"/>
      <c r="F7" s="188"/>
      <c r="G7" s="1055"/>
      <c r="H7" s="1039"/>
    </row>
    <row r="8" spans="2:8" ht="31.5" customHeight="1">
      <c r="B8" s="1044"/>
      <c r="C8" s="202" t="s">
        <v>1327</v>
      </c>
      <c r="D8" s="1050" t="s">
        <v>1364</v>
      </c>
      <c r="E8" s="1051"/>
      <c r="F8" s="188"/>
      <c r="G8" s="1055"/>
      <c r="H8" s="1039"/>
    </row>
    <row r="9" spans="2:8" ht="31.5" customHeight="1">
      <c r="B9" s="1044"/>
      <c r="C9" s="202" t="s">
        <v>1328</v>
      </c>
      <c r="D9" s="1050" t="s">
        <v>1364</v>
      </c>
      <c r="E9" s="1051"/>
      <c r="F9" s="188"/>
      <c r="G9" s="1038"/>
      <c r="H9" s="1039"/>
    </row>
    <row r="10" spans="2:8" ht="31.5" customHeight="1">
      <c r="B10" s="1044"/>
      <c r="C10" s="202" t="s">
        <v>1329</v>
      </c>
      <c r="D10" s="1050" t="s">
        <v>1364</v>
      </c>
      <c r="E10" s="1051"/>
      <c r="F10" s="188"/>
      <c r="G10" s="1038"/>
      <c r="H10" s="1039"/>
    </row>
    <row r="11" spans="2:8" ht="31.5" customHeight="1" thickBot="1">
      <c r="B11" s="1045"/>
      <c r="C11" s="203" t="s">
        <v>1330</v>
      </c>
      <c r="D11" s="1040" t="s">
        <v>1364</v>
      </c>
      <c r="E11" s="1041"/>
      <c r="F11" s="189"/>
      <c r="G11" s="1054"/>
      <c r="H11" s="1052"/>
    </row>
    <row r="12" spans="2:8" ht="31.5" customHeight="1">
      <c r="B12" s="1044" t="s">
        <v>1331</v>
      </c>
      <c r="C12" s="201" t="s">
        <v>1332</v>
      </c>
      <c r="D12" s="1046" t="s">
        <v>1364</v>
      </c>
      <c r="E12" s="1047"/>
      <c r="F12" s="187"/>
      <c r="G12" s="1053"/>
      <c r="H12" s="1049"/>
    </row>
    <row r="13" spans="2:8" ht="31.5" customHeight="1">
      <c r="B13" s="1044"/>
      <c r="C13" s="202" t="s">
        <v>1333</v>
      </c>
      <c r="D13" s="1050" t="s">
        <v>1364</v>
      </c>
      <c r="E13" s="1051"/>
      <c r="F13" s="188"/>
      <c r="G13" s="1038"/>
      <c r="H13" s="1039"/>
    </row>
    <row r="14" spans="2:8" ht="31.5" customHeight="1">
      <c r="B14" s="1044"/>
      <c r="C14" s="202" t="s">
        <v>1334</v>
      </c>
      <c r="D14" s="1050" t="s">
        <v>1364</v>
      </c>
      <c r="E14" s="1051"/>
      <c r="F14" s="188"/>
      <c r="G14" s="1038"/>
      <c r="H14" s="1039"/>
    </row>
    <row r="15" spans="2:8" ht="31.5" customHeight="1">
      <c r="B15" s="1044"/>
      <c r="C15" s="202" t="s">
        <v>1335</v>
      </c>
      <c r="D15" s="1050" t="s">
        <v>1364</v>
      </c>
      <c r="E15" s="1051"/>
      <c r="F15" s="188"/>
      <c r="G15" s="1038"/>
      <c r="H15" s="1039"/>
    </row>
    <row r="16" spans="2:8" ht="31.5" customHeight="1">
      <c r="B16" s="1044"/>
      <c r="C16" s="202" t="s">
        <v>1336</v>
      </c>
      <c r="D16" s="1050" t="s">
        <v>1364</v>
      </c>
      <c r="E16" s="1051"/>
      <c r="F16" s="188"/>
      <c r="G16" s="1038"/>
      <c r="H16" s="1039"/>
    </row>
    <row r="17" spans="2:8" ht="31.5" customHeight="1">
      <c r="B17" s="1044"/>
      <c r="C17" s="202" t="s">
        <v>1337</v>
      </c>
      <c r="D17" s="1050" t="s">
        <v>1364</v>
      </c>
      <c r="E17" s="1051"/>
      <c r="F17" s="188"/>
      <c r="G17" s="1038"/>
      <c r="H17" s="1039"/>
    </row>
    <row r="18" spans="2:8" ht="31.5" customHeight="1">
      <c r="B18" s="1044"/>
      <c r="C18" s="202" t="s">
        <v>1338</v>
      </c>
      <c r="D18" s="1050" t="s">
        <v>1364</v>
      </c>
      <c r="E18" s="1051"/>
      <c r="F18" s="188"/>
      <c r="G18" s="1038"/>
      <c r="H18" s="1039"/>
    </row>
    <row r="19" spans="2:8" ht="31.5" customHeight="1">
      <c r="B19" s="1044"/>
      <c r="C19" s="202" t="s">
        <v>1339</v>
      </c>
      <c r="D19" s="1050" t="s">
        <v>1364</v>
      </c>
      <c r="E19" s="1051"/>
      <c r="F19" s="188"/>
      <c r="G19" s="1038"/>
      <c r="H19" s="1039"/>
    </row>
    <row r="20" spans="2:8" ht="31.5" customHeight="1">
      <c r="B20" s="1044"/>
      <c r="C20" s="202" t="s">
        <v>1340</v>
      </c>
      <c r="D20" s="1050" t="s">
        <v>1364</v>
      </c>
      <c r="E20" s="1051"/>
      <c r="F20" s="188"/>
      <c r="G20" s="1038"/>
      <c r="H20" s="1039"/>
    </row>
    <row r="21" spans="2:8" ht="31.5" customHeight="1" thickBot="1">
      <c r="B21" s="1045"/>
      <c r="C21" s="203" t="s">
        <v>1341</v>
      </c>
      <c r="D21" s="1040" t="s">
        <v>1364</v>
      </c>
      <c r="E21" s="1041"/>
      <c r="F21" s="189"/>
      <c r="G21" s="1042"/>
      <c r="H21" s="1043"/>
    </row>
    <row r="22" spans="2:8" ht="31.5" customHeight="1">
      <c r="B22" s="1044" t="s">
        <v>1342</v>
      </c>
      <c r="C22" s="201" t="s">
        <v>1343</v>
      </c>
      <c r="D22" s="1046" t="s">
        <v>1364</v>
      </c>
      <c r="E22" s="1047"/>
      <c r="F22" s="187"/>
      <c r="G22" s="1048"/>
      <c r="H22" s="1049"/>
    </row>
    <row r="23" spans="2:8" ht="31.5" customHeight="1">
      <c r="B23" s="1044"/>
      <c r="C23" s="202" t="s">
        <v>1344</v>
      </c>
      <c r="D23" s="1050" t="s">
        <v>1364</v>
      </c>
      <c r="E23" s="1051"/>
      <c r="F23" s="188"/>
      <c r="G23" s="1038"/>
      <c r="H23" s="1039"/>
    </row>
    <row r="24" spans="2:8" ht="31.5" customHeight="1">
      <c r="B24" s="1044"/>
      <c r="C24" s="202" t="s">
        <v>1345</v>
      </c>
      <c r="D24" s="1050" t="s">
        <v>1364</v>
      </c>
      <c r="E24" s="1051"/>
      <c r="F24" s="188"/>
      <c r="G24" s="1038"/>
      <c r="H24" s="1039"/>
    </row>
    <row r="25" spans="2:8" ht="31.5" customHeight="1">
      <c r="B25" s="1044"/>
      <c r="C25" s="202" t="s">
        <v>1346</v>
      </c>
      <c r="D25" s="1050" t="s">
        <v>1364</v>
      </c>
      <c r="E25" s="1051"/>
      <c r="F25" s="188"/>
      <c r="G25" s="1038"/>
      <c r="H25" s="1039"/>
    </row>
    <row r="26" spans="2:8" ht="31.5" customHeight="1" thickBot="1">
      <c r="B26" s="1045"/>
      <c r="C26" s="203" t="s">
        <v>1347</v>
      </c>
      <c r="D26" s="1040" t="s">
        <v>1364</v>
      </c>
      <c r="E26" s="1041"/>
      <c r="F26" s="189"/>
      <c r="G26" s="1042"/>
      <c r="H26" s="1043"/>
    </row>
    <row r="27" spans="2:8" ht="31.5" customHeight="1">
      <c r="B27" s="1044" t="s">
        <v>1348</v>
      </c>
      <c r="C27" s="201" t="s">
        <v>1349</v>
      </c>
      <c r="D27" s="1046" t="s">
        <v>1364</v>
      </c>
      <c r="E27" s="1047"/>
      <c r="F27" s="187"/>
      <c r="G27" s="1048"/>
      <c r="H27" s="1049"/>
    </row>
    <row r="28" spans="2:8" ht="31.5" customHeight="1">
      <c r="B28" s="1044"/>
      <c r="C28" s="202" t="s">
        <v>1350</v>
      </c>
      <c r="D28" s="1050" t="s">
        <v>1364</v>
      </c>
      <c r="E28" s="1051"/>
      <c r="F28" s="188"/>
      <c r="G28" s="1038"/>
      <c r="H28" s="1039"/>
    </row>
    <row r="29" spans="2:8" ht="31.5" customHeight="1">
      <c r="B29" s="1044"/>
      <c r="C29" s="202" t="s">
        <v>1351</v>
      </c>
      <c r="D29" s="1050" t="s">
        <v>1364</v>
      </c>
      <c r="E29" s="1051"/>
      <c r="F29" s="188"/>
      <c r="G29" s="1038"/>
      <c r="H29" s="1039"/>
    </row>
    <row r="30" spans="2:8" ht="31.5" customHeight="1" thickBot="1">
      <c r="B30" s="1045"/>
      <c r="C30" s="203" t="s">
        <v>1352</v>
      </c>
      <c r="D30" s="1040" t="s">
        <v>1364</v>
      </c>
      <c r="E30" s="1041"/>
      <c r="F30" s="190"/>
      <c r="G30" s="1042"/>
      <c r="H30" s="1052"/>
    </row>
    <row r="31" spans="2:10" ht="28.5" customHeight="1">
      <c r="B31" s="1035" t="s">
        <v>1359</v>
      </c>
      <c r="C31" s="1036"/>
      <c r="D31" s="1036"/>
      <c r="E31" s="1036"/>
      <c r="F31" s="1036"/>
      <c r="G31" s="1036"/>
      <c r="H31" s="1036"/>
      <c r="I31" s="191"/>
      <c r="J31" s="191"/>
    </row>
    <row r="32" spans="2:8" ht="13.5" customHeight="1">
      <c r="B32" s="1037"/>
      <c r="C32" s="1037"/>
      <c r="D32" s="1037"/>
      <c r="E32" s="1037"/>
      <c r="F32" s="1037"/>
      <c r="G32" s="1037"/>
      <c r="H32" s="1037"/>
    </row>
    <row r="34" spans="6:8" ht="13.5">
      <c r="F34" s="48"/>
      <c r="G34" s="48"/>
      <c r="H34" s="48"/>
    </row>
    <row r="55" spans="3:10" ht="13.5">
      <c r="C55" s="47"/>
      <c r="D55" s="47"/>
      <c r="E55" s="47"/>
      <c r="F55" s="47"/>
      <c r="G55" s="47"/>
      <c r="H55" s="47"/>
      <c r="I55" s="47"/>
      <c r="J55" s="47"/>
    </row>
    <row r="56" spans="3:10" ht="13.5">
      <c r="C56" s="47"/>
      <c r="D56" s="47"/>
      <c r="E56" s="47"/>
      <c r="F56" s="47"/>
      <c r="G56" s="47"/>
      <c r="H56" s="47"/>
      <c r="I56" s="47"/>
      <c r="J56" s="47"/>
    </row>
    <row r="57" spans="3:10" ht="13.5">
      <c r="C57" s="47"/>
      <c r="D57" s="47"/>
      <c r="E57" s="47"/>
      <c r="F57" s="47"/>
      <c r="G57" s="47"/>
      <c r="H57" s="47"/>
      <c r="I57" s="47"/>
      <c r="J57" s="47"/>
    </row>
    <row r="58" spans="3:10" ht="13.5">
      <c r="C58" s="47"/>
      <c r="D58" s="47"/>
      <c r="E58" s="47"/>
      <c r="F58" s="47"/>
      <c r="G58" s="47"/>
      <c r="H58" s="47"/>
      <c r="I58" s="47"/>
      <c r="J58" s="47"/>
    </row>
    <row r="59" spans="3:10" ht="13.5">
      <c r="C59" s="47"/>
      <c r="D59" s="47"/>
      <c r="E59" s="47"/>
      <c r="F59" s="47"/>
      <c r="G59" s="47"/>
      <c r="H59" s="47"/>
      <c r="I59" s="47"/>
      <c r="J59" s="47"/>
    </row>
    <row r="60" spans="3:10" ht="13.5">
      <c r="C60" s="47"/>
      <c r="D60" s="47"/>
      <c r="E60" s="47"/>
      <c r="F60" s="47"/>
      <c r="G60" s="47"/>
      <c r="H60" s="47"/>
      <c r="I60" s="47"/>
      <c r="J60" s="47"/>
    </row>
    <row r="61" spans="3:10" ht="13.5">
      <c r="C61" s="47"/>
      <c r="D61" s="47"/>
      <c r="E61" s="47"/>
      <c r="F61" s="47"/>
      <c r="G61" s="47"/>
      <c r="H61" s="47"/>
      <c r="I61" s="47"/>
      <c r="J61" s="47"/>
    </row>
    <row r="62" spans="3:10" ht="13.5">
      <c r="C62" s="47"/>
      <c r="D62" s="47"/>
      <c r="E62" s="47"/>
      <c r="F62" s="47"/>
      <c r="G62" s="47"/>
      <c r="H62" s="47"/>
      <c r="I62" s="47"/>
      <c r="J62" s="47"/>
    </row>
    <row r="63" spans="3:10" ht="13.5">
      <c r="C63" s="47"/>
      <c r="D63" s="47"/>
      <c r="E63" s="47"/>
      <c r="F63" s="47"/>
      <c r="G63" s="47"/>
      <c r="H63" s="47"/>
      <c r="I63" s="47"/>
      <c r="J63" s="47"/>
    </row>
    <row r="64" spans="3:10" ht="13.5">
      <c r="C64" s="47"/>
      <c r="D64" s="47"/>
      <c r="E64" s="47"/>
      <c r="F64" s="47"/>
      <c r="G64" s="47"/>
      <c r="H64" s="47"/>
      <c r="I64" s="47"/>
      <c r="J64" s="47"/>
    </row>
    <row r="65" spans="3:10" ht="13.5">
      <c r="C65" s="47"/>
      <c r="D65" s="47"/>
      <c r="E65" s="47"/>
      <c r="F65" s="47"/>
      <c r="G65" s="47"/>
      <c r="H65" s="47"/>
      <c r="I65" s="47"/>
      <c r="J65" s="47"/>
    </row>
    <row r="66" spans="3:10" ht="13.5">
      <c r="C66" s="47"/>
      <c r="D66" s="47"/>
      <c r="E66" s="47"/>
      <c r="F66" s="47"/>
      <c r="G66" s="47"/>
      <c r="H66" s="47"/>
      <c r="I66" s="47"/>
      <c r="J66" s="47"/>
    </row>
  </sheetData>
  <sheetProtection/>
  <mergeCells count="63">
    <mergeCell ref="D10:E10"/>
    <mergeCell ref="G10:H10"/>
    <mergeCell ref="B2:C3"/>
    <mergeCell ref="D2:F2"/>
    <mergeCell ref="G2:H3"/>
    <mergeCell ref="B4:B11"/>
    <mergeCell ref="D4:E4"/>
    <mergeCell ref="G4:H4"/>
    <mergeCell ref="D5:E5"/>
    <mergeCell ref="G5:H5"/>
    <mergeCell ref="D7:E7"/>
    <mergeCell ref="G7:H7"/>
    <mergeCell ref="D8:E8"/>
    <mergeCell ref="G8:H8"/>
    <mergeCell ref="D6:E6"/>
    <mergeCell ref="G6:H6"/>
    <mergeCell ref="D9:E9"/>
    <mergeCell ref="G9:H9"/>
    <mergeCell ref="D19:E19"/>
    <mergeCell ref="G19:H19"/>
    <mergeCell ref="D11:E11"/>
    <mergeCell ref="G11:H11"/>
    <mergeCell ref="G17:H17"/>
    <mergeCell ref="D18:E18"/>
    <mergeCell ref="G18:H18"/>
    <mergeCell ref="G14:H14"/>
    <mergeCell ref="D15:E15"/>
    <mergeCell ref="B12:B21"/>
    <mergeCell ref="D12:E12"/>
    <mergeCell ref="G12:H12"/>
    <mergeCell ref="D13:E13"/>
    <mergeCell ref="G13:H13"/>
    <mergeCell ref="D14:E14"/>
    <mergeCell ref="G15:H15"/>
    <mergeCell ref="D16:E16"/>
    <mergeCell ref="G16:H16"/>
    <mergeCell ref="D17:E17"/>
    <mergeCell ref="D20:E20"/>
    <mergeCell ref="G20:H20"/>
    <mergeCell ref="B22:B26"/>
    <mergeCell ref="D22:E22"/>
    <mergeCell ref="G22:H22"/>
    <mergeCell ref="D23:E23"/>
    <mergeCell ref="G23:H23"/>
    <mergeCell ref="D24:E24"/>
    <mergeCell ref="G24:H24"/>
    <mergeCell ref="D21:E21"/>
    <mergeCell ref="G21:H21"/>
    <mergeCell ref="D30:E30"/>
    <mergeCell ref="G30:H30"/>
    <mergeCell ref="D28:E28"/>
    <mergeCell ref="G28:H28"/>
    <mergeCell ref="D29:E29"/>
    <mergeCell ref="G29:H29"/>
    <mergeCell ref="B31:H31"/>
    <mergeCell ref="B32:H32"/>
    <mergeCell ref="G25:H25"/>
    <mergeCell ref="D26:E26"/>
    <mergeCell ref="G26:H26"/>
    <mergeCell ref="B27:B30"/>
    <mergeCell ref="D27:E27"/>
    <mergeCell ref="G27:H27"/>
    <mergeCell ref="D25:E25"/>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N43"/>
  <sheetViews>
    <sheetView showZeros="0" tabSelected="1" view="pageBreakPreview" zoomScale="85" zoomScaleNormal="85" zoomScaleSheetLayoutView="85" workbookViewId="0" topLeftCell="A1">
      <selection activeCell="N2" sqref="N2"/>
    </sheetView>
  </sheetViews>
  <sheetFormatPr defaultColWidth="9.00390625" defaultRowHeight="21" customHeight="1"/>
  <cols>
    <col min="1" max="1" width="2.625" style="41" customWidth="1"/>
    <col min="2" max="2" width="10.625" style="41" customWidth="1"/>
    <col min="3" max="3" width="12.125" style="41" customWidth="1"/>
    <col min="4" max="5" width="5.125" style="41" customWidth="1"/>
    <col min="6" max="6" width="25.375" style="41" customWidth="1"/>
    <col min="7" max="7" width="7.00390625" style="41" customWidth="1"/>
    <col min="8" max="8" width="12.625" style="41" customWidth="1"/>
    <col min="9" max="9" width="24.375" style="41" customWidth="1"/>
    <col min="10" max="10" width="3.375" style="41" customWidth="1"/>
    <col min="11" max="11" width="10.625" style="43" customWidth="1"/>
    <col min="12" max="12" width="12.00390625" style="43" customWidth="1"/>
    <col min="13" max="13" width="10.625" style="43" customWidth="1"/>
    <col min="14" max="14" width="12.00390625" style="43" customWidth="1"/>
    <col min="15" max="16384" width="9.00390625" style="41" customWidth="1"/>
  </cols>
  <sheetData>
    <row r="1" spans="1:2" ht="21" customHeight="1">
      <c r="A1" s="41" t="s">
        <v>1307</v>
      </c>
      <c r="B1" s="42" t="s">
        <v>1451</v>
      </c>
    </row>
    <row r="2" spans="1:9" ht="21" customHeight="1">
      <c r="A2" s="389" t="s">
        <v>1641</v>
      </c>
      <c r="B2" s="390"/>
      <c r="C2" s="390"/>
      <c r="D2" s="390"/>
      <c r="E2" s="390"/>
      <c r="F2" s="390"/>
      <c r="G2" s="390"/>
      <c r="H2" s="390"/>
      <c r="I2" s="390"/>
    </row>
    <row r="3" spans="1:9" ht="21" customHeight="1" thickBot="1">
      <c r="A3" s="44"/>
      <c r="B3" s="42"/>
      <c r="C3" s="42"/>
      <c r="D3" s="42"/>
      <c r="E3" s="42"/>
      <c r="F3" s="42"/>
      <c r="G3" s="42"/>
      <c r="H3" s="42"/>
      <c r="I3" s="42"/>
    </row>
    <row r="4" spans="1:9" ht="21" customHeight="1">
      <c r="A4" s="44"/>
      <c r="B4" s="45"/>
      <c r="C4" s="45"/>
      <c r="D4" s="45"/>
      <c r="E4" s="45"/>
      <c r="F4" s="45"/>
      <c r="G4" s="42"/>
      <c r="H4" s="322" t="s">
        <v>965</v>
      </c>
      <c r="I4" s="279">
        <f>shtSys!B20</f>
        <v>43647</v>
      </c>
    </row>
    <row r="5" spans="1:9" ht="21" customHeight="1">
      <c r="A5" s="44"/>
      <c r="B5" s="45"/>
      <c r="C5" s="45"/>
      <c r="D5" s="45"/>
      <c r="E5" s="45"/>
      <c r="F5" s="45"/>
      <c r="G5" s="42"/>
      <c r="H5" s="323" t="s">
        <v>1273</v>
      </c>
      <c r="I5" s="229" t="str">
        <f>shtSys!B21</f>
        <v>池田　雄輝</v>
      </c>
    </row>
    <row r="6" spans="1:9" ht="21" customHeight="1" thickBot="1">
      <c r="A6" s="18"/>
      <c r="B6" s="45"/>
      <c r="C6" s="45"/>
      <c r="D6" s="45"/>
      <c r="E6" s="45"/>
      <c r="F6" s="45"/>
      <c r="G6" s="18"/>
      <c r="H6" s="324" t="s">
        <v>964</v>
      </c>
      <c r="I6" s="230" t="str">
        <f>shtSys!B22</f>
        <v>シニアハウスサポーター</v>
      </c>
    </row>
    <row r="7" spans="1:9" ht="21" customHeight="1" hidden="1">
      <c r="A7" s="46"/>
      <c r="B7" s="46"/>
      <c r="C7" s="47"/>
      <c r="D7" s="47"/>
      <c r="E7" s="47"/>
      <c r="F7" s="46"/>
      <c r="G7" s="46"/>
      <c r="H7" s="46"/>
      <c r="I7" s="47"/>
    </row>
    <row r="8" spans="1:9" ht="21" customHeight="1" hidden="1">
      <c r="A8" s="46"/>
      <c r="B8" s="399" t="s">
        <v>1120</v>
      </c>
      <c r="C8" s="400"/>
      <c r="D8" s="400"/>
      <c r="E8" s="400"/>
      <c r="F8" s="400"/>
      <c r="G8" s="400"/>
      <c r="H8" s="400"/>
      <c r="I8" s="400"/>
    </row>
    <row r="9" spans="1:9" ht="21" customHeight="1" hidden="1">
      <c r="A9" s="46"/>
      <c r="B9" s="399" t="s">
        <v>1121</v>
      </c>
      <c r="C9" s="400"/>
      <c r="D9" s="400"/>
      <c r="E9" s="400"/>
      <c r="F9" s="400"/>
      <c r="G9" s="400"/>
      <c r="H9" s="400"/>
      <c r="I9" s="400"/>
    </row>
    <row r="10" spans="1:9" ht="21" customHeight="1" hidden="1">
      <c r="A10" s="46"/>
      <c r="B10" s="399" t="s">
        <v>1122</v>
      </c>
      <c r="C10" s="400"/>
      <c r="D10" s="400"/>
      <c r="E10" s="400"/>
      <c r="F10" s="400"/>
      <c r="G10" s="400"/>
      <c r="H10" s="400"/>
      <c r="I10" s="400"/>
    </row>
    <row r="11" spans="1:9" ht="21" customHeight="1" hidden="1">
      <c r="A11" s="18"/>
      <c r="B11" s="399" t="s">
        <v>1123</v>
      </c>
      <c r="C11" s="400"/>
      <c r="D11" s="400"/>
      <c r="E11" s="400"/>
      <c r="F11" s="400"/>
      <c r="G11" s="400"/>
      <c r="H11" s="400"/>
      <c r="I11" s="400"/>
    </row>
    <row r="12" spans="1:9" ht="21" customHeight="1" hidden="1">
      <c r="A12" s="18"/>
      <c r="B12" s="399" t="s">
        <v>1124</v>
      </c>
      <c r="C12" s="400"/>
      <c r="D12" s="400"/>
      <c r="E12" s="400"/>
      <c r="F12" s="400"/>
      <c r="G12" s="400"/>
      <c r="H12" s="400"/>
      <c r="I12" s="400"/>
    </row>
    <row r="13" spans="1:9" ht="21" customHeight="1" hidden="1">
      <c r="A13" s="18"/>
      <c r="B13" s="49"/>
      <c r="C13" s="49"/>
      <c r="D13" s="49"/>
      <c r="E13" s="49"/>
      <c r="F13" s="49"/>
      <c r="G13" s="49"/>
      <c r="H13" s="49"/>
      <c r="I13" s="49"/>
    </row>
    <row r="14" spans="1:9" ht="21" customHeight="1" thickBot="1">
      <c r="A14" s="50" t="s">
        <v>974</v>
      </c>
      <c r="B14" s="50"/>
      <c r="C14" s="18"/>
      <c r="D14" s="18"/>
      <c r="E14" s="18"/>
      <c r="F14" s="18"/>
      <c r="G14" s="18"/>
      <c r="H14" s="18"/>
      <c r="I14" s="18"/>
    </row>
    <row r="15" spans="1:9" ht="21" customHeight="1">
      <c r="A15" s="398"/>
      <c r="B15" s="411" t="s">
        <v>941</v>
      </c>
      <c r="C15" s="412"/>
      <c r="D15" s="415" t="s">
        <v>1240</v>
      </c>
      <c r="E15" s="416"/>
      <c r="F15" s="413" t="str">
        <f>shtSys!B112</f>
        <v>ふじあめにてぃさーびすかぶしきがいしゃ</v>
      </c>
      <c r="G15" s="413"/>
      <c r="H15" s="413"/>
      <c r="I15" s="414"/>
    </row>
    <row r="16" spans="1:9" ht="21" customHeight="1">
      <c r="A16" s="398"/>
      <c r="B16" s="353"/>
      <c r="C16" s="354"/>
      <c r="D16" s="408" t="str">
        <f>shtSys!B113</f>
        <v>フジ･アメニティサービス株式会社</v>
      </c>
      <c r="E16" s="409"/>
      <c r="F16" s="409"/>
      <c r="G16" s="409"/>
      <c r="H16" s="409"/>
      <c r="I16" s="410"/>
    </row>
    <row r="17" spans="1:9" ht="21" customHeight="1">
      <c r="A17" s="398"/>
      <c r="B17" s="338" t="s">
        <v>975</v>
      </c>
      <c r="C17" s="339"/>
      <c r="D17" s="231" t="s">
        <v>1238</v>
      </c>
      <c r="E17" s="371" t="str">
        <f>shtSys!B114</f>
        <v>596-8588</v>
      </c>
      <c r="F17" s="371"/>
      <c r="G17" s="371"/>
      <c r="H17" s="371"/>
      <c r="I17" s="372"/>
    </row>
    <row r="18" spans="1:9" ht="21" customHeight="1">
      <c r="A18" s="398"/>
      <c r="B18" s="394"/>
      <c r="C18" s="395"/>
      <c r="D18" s="408" t="str">
        <f>shtSys!B115&amp;shtSys!B116</f>
        <v>大阪府岸和田市土生町1丁目4番23号</v>
      </c>
      <c r="E18" s="409"/>
      <c r="F18" s="409"/>
      <c r="G18" s="409"/>
      <c r="H18" s="409"/>
      <c r="I18" s="410"/>
    </row>
    <row r="19" spans="1:9" ht="21" customHeight="1">
      <c r="A19" s="398"/>
      <c r="B19" s="338" t="s">
        <v>976</v>
      </c>
      <c r="C19" s="339"/>
      <c r="D19" s="391" t="s">
        <v>1232</v>
      </c>
      <c r="E19" s="392"/>
      <c r="F19" s="393"/>
      <c r="G19" s="358" t="str">
        <f>shtSys!B117&amp;"／"&amp;shtSys!B118</f>
        <v>072-437-9955／072-437-9956</v>
      </c>
      <c r="H19" s="359"/>
      <c r="I19" s="360"/>
    </row>
    <row r="20" spans="1:9" ht="21" customHeight="1">
      <c r="A20" s="398"/>
      <c r="B20" s="396"/>
      <c r="C20" s="397"/>
      <c r="D20" s="391" t="s">
        <v>1233</v>
      </c>
      <c r="E20" s="392"/>
      <c r="F20" s="393"/>
      <c r="G20" s="401" t="str">
        <f>shtSys!B119</f>
        <v>fps-service@fuji-jutaku.co.jp</v>
      </c>
      <c r="H20" s="359"/>
      <c r="I20" s="360"/>
    </row>
    <row r="21" spans="1:9" ht="21" customHeight="1">
      <c r="A21" s="398"/>
      <c r="B21" s="394"/>
      <c r="C21" s="395"/>
      <c r="D21" s="405" t="s">
        <v>977</v>
      </c>
      <c r="E21" s="406"/>
      <c r="F21" s="407"/>
      <c r="G21" s="402" t="str">
        <f>shtSys!B120</f>
        <v>http://www.fp9982.com/fps/</v>
      </c>
      <c r="H21" s="403"/>
      <c r="I21" s="404"/>
    </row>
    <row r="22" spans="1:9" ht="21" customHeight="1">
      <c r="A22" s="53"/>
      <c r="B22" s="333" t="s">
        <v>1134</v>
      </c>
      <c r="C22" s="334"/>
      <c r="D22" s="335" t="s">
        <v>1243</v>
      </c>
      <c r="E22" s="336"/>
      <c r="F22" s="336"/>
      <c r="G22" s="234" t="s">
        <v>1237</v>
      </c>
      <c r="H22" s="336" t="str">
        <f>shtSys!B122</f>
        <v>宮脇　宣綱</v>
      </c>
      <c r="I22" s="337"/>
    </row>
    <row r="23" spans="1:9" ht="21" customHeight="1">
      <c r="A23" s="54"/>
      <c r="B23" s="333" t="s">
        <v>979</v>
      </c>
      <c r="C23" s="334"/>
      <c r="D23" s="386">
        <f>shtSys!B139</f>
        <v>38504</v>
      </c>
      <c r="E23" s="387"/>
      <c r="F23" s="387"/>
      <c r="G23" s="387"/>
      <c r="H23" s="387"/>
      <c r="I23" s="388"/>
    </row>
    <row r="24" spans="1:9" ht="84" customHeight="1">
      <c r="A24" s="54"/>
      <c r="B24" s="349" t="s">
        <v>980</v>
      </c>
      <c r="C24" s="350"/>
      <c r="D24" s="376" t="str">
        <f>shtSys!B140</f>
        <v>1.土地建物の管理、賃借、売買、仲介およびマンション管理業
2.土地建物の管理に関するコンサルティング
3.サービス付き高齢者向け住宅の運営、管理
4.建設工事及び附帯設備の設計、施工、監理
5.損害保険代理店業務、生命保険の募集に関する業務
6.全各号に附帯する一切の業務</v>
      </c>
      <c r="E24" s="377"/>
      <c r="F24" s="378"/>
      <c r="G24" s="378"/>
      <c r="H24" s="378"/>
      <c r="I24" s="379"/>
    </row>
    <row r="25" spans="1:14" ht="18" customHeight="1" thickBot="1">
      <c r="A25" s="54"/>
      <c r="B25" s="380"/>
      <c r="C25" s="381"/>
      <c r="D25" s="382" t="s">
        <v>898</v>
      </c>
      <c r="E25" s="383"/>
      <c r="F25" s="384"/>
      <c r="G25" s="384"/>
      <c r="H25" s="384"/>
      <c r="I25" s="385"/>
      <c r="K25" s="41"/>
      <c r="L25" s="41"/>
      <c r="M25" s="41"/>
      <c r="N25" s="41"/>
    </row>
    <row r="26" spans="1:13" ht="21" customHeight="1">
      <c r="A26" s="16"/>
      <c r="B26" s="417"/>
      <c r="C26" s="417"/>
      <c r="D26" s="417"/>
      <c r="E26" s="417"/>
      <c r="F26" s="418"/>
      <c r="G26" s="4"/>
      <c r="H26" s="4"/>
      <c r="I26" s="4"/>
      <c r="J26" s="4"/>
      <c r="K26" s="55"/>
      <c r="M26" s="55"/>
    </row>
    <row r="27" spans="1:10" ht="21" customHeight="1">
      <c r="A27" s="56" t="s">
        <v>981</v>
      </c>
      <c r="B27" s="419" t="s">
        <v>1218</v>
      </c>
      <c r="C27" s="419"/>
      <c r="D27" s="419"/>
      <c r="E27" s="419"/>
      <c r="F27" s="419"/>
      <c r="G27" s="57"/>
      <c r="H27" s="57"/>
      <c r="I27" s="57"/>
      <c r="J27" s="57"/>
    </row>
    <row r="28" spans="1:10" ht="21" customHeight="1" thickBot="1">
      <c r="A28" s="58"/>
      <c r="B28" s="420" t="s">
        <v>984</v>
      </c>
      <c r="C28" s="420"/>
      <c r="D28" s="59"/>
      <c r="E28" s="59"/>
      <c r="F28" s="59"/>
      <c r="G28" s="57"/>
      <c r="H28" s="57"/>
      <c r="I28" s="57"/>
      <c r="J28" s="57"/>
    </row>
    <row r="29" spans="1:9" ht="21" customHeight="1">
      <c r="A29" s="60"/>
      <c r="B29" s="411" t="s">
        <v>941</v>
      </c>
      <c r="C29" s="412"/>
      <c r="D29" s="415" t="s">
        <v>1371</v>
      </c>
      <c r="E29" s="416"/>
      <c r="F29" s="413" t="str">
        <f>shtSys!B5</f>
        <v>ゆいまーるきたじまちょう</v>
      </c>
      <c r="G29" s="413"/>
      <c r="H29" s="413"/>
      <c r="I29" s="414"/>
    </row>
    <row r="30" spans="1:9" ht="21" customHeight="1">
      <c r="A30" s="60"/>
      <c r="B30" s="353"/>
      <c r="C30" s="354"/>
      <c r="D30" s="408" t="str">
        <f>shtSys!B4</f>
        <v>結まーる北島町</v>
      </c>
      <c r="E30" s="409"/>
      <c r="F30" s="409"/>
      <c r="G30" s="409"/>
      <c r="H30" s="409"/>
      <c r="I30" s="410"/>
    </row>
    <row r="31" spans="1:9" ht="31.5" customHeight="1">
      <c r="A31" s="60"/>
      <c r="B31" s="349" t="s">
        <v>1188</v>
      </c>
      <c r="C31" s="350"/>
      <c r="D31" s="367" t="str">
        <f>shtSys!B146</f>
        <v>高齢者の居住の安定確保に関する法律第5条第1項に規定するサービス付き高齢者向け住宅の登録</v>
      </c>
      <c r="E31" s="368"/>
      <c r="F31" s="368"/>
      <c r="G31" s="368"/>
      <c r="H31" s="368"/>
      <c r="I31" s="369"/>
    </row>
    <row r="32" spans="1:9" ht="21" customHeight="1">
      <c r="A32" s="60"/>
      <c r="B32" s="349" t="s">
        <v>1133</v>
      </c>
      <c r="C32" s="350"/>
      <c r="D32" s="367" t="s">
        <v>1452</v>
      </c>
      <c r="E32" s="368"/>
      <c r="F32" s="368"/>
      <c r="G32" s="368"/>
      <c r="H32" s="368"/>
      <c r="I32" s="369"/>
    </row>
    <row r="33" spans="1:14" ht="21" customHeight="1">
      <c r="A33" s="60"/>
      <c r="B33" s="349" t="s">
        <v>982</v>
      </c>
      <c r="C33" s="350"/>
      <c r="D33" s="231" t="s">
        <v>1372</v>
      </c>
      <c r="E33" s="371" t="str">
        <f>shtSys!B147</f>
        <v>571-0026</v>
      </c>
      <c r="F33" s="371"/>
      <c r="G33" s="371"/>
      <c r="H33" s="371"/>
      <c r="I33" s="372"/>
      <c r="K33" s="61"/>
      <c r="L33" s="61"/>
      <c r="M33" s="61"/>
      <c r="N33" s="61"/>
    </row>
    <row r="34" spans="1:14" ht="21" customHeight="1">
      <c r="A34" s="60"/>
      <c r="B34" s="353"/>
      <c r="C34" s="354"/>
      <c r="D34" s="373" t="str">
        <f>shtSys!B148&amp;shtSys!B149</f>
        <v>大阪府門真市北島町26番9号</v>
      </c>
      <c r="E34" s="374"/>
      <c r="F34" s="374"/>
      <c r="G34" s="374"/>
      <c r="H34" s="374"/>
      <c r="I34" s="375"/>
      <c r="K34" s="61"/>
      <c r="L34" s="61"/>
      <c r="M34" s="61"/>
      <c r="N34" s="61"/>
    </row>
    <row r="35" spans="1:14" ht="21" customHeight="1">
      <c r="A35" s="60"/>
      <c r="B35" s="370" t="s">
        <v>1189</v>
      </c>
      <c r="C35" s="334"/>
      <c r="D35" s="335" t="str">
        <f>shtSys!B152</f>
        <v>地下鉄長堀鶴見緑地線　門真南駅から徒歩で16分</v>
      </c>
      <c r="E35" s="336"/>
      <c r="F35" s="336"/>
      <c r="G35" s="336"/>
      <c r="H35" s="336"/>
      <c r="I35" s="337"/>
      <c r="J35" s="57"/>
      <c r="K35" s="61"/>
      <c r="L35" s="61"/>
      <c r="M35" s="61"/>
      <c r="N35" s="61"/>
    </row>
    <row r="36" spans="1:14" ht="21" customHeight="1">
      <c r="A36" s="60"/>
      <c r="B36" s="349" t="s">
        <v>976</v>
      </c>
      <c r="C36" s="350"/>
      <c r="D36" s="355" t="s">
        <v>942</v>
      </c>
      <c r="E36" s="356"/>
      <c r="F36" s="357"/>
      <c r="G36" s="358" t="str">
        <f>shtSys!B153</f>
        <v>072-396-9125</v>
      </c>
      <c r="H36" s="359"/>
      <c r="I36" s="360"/>
      <c r="J36" s="57"/>
      <c r="K36" s="61"/>
      <c r="L36" s="61"/>
      <c r="M36" s="61"/>
      <c r="N36" s="61"/>
    </row>
    <row r="37" spans="1:9" ht="21" customHeight="1">
      <c r="A37" s="60"/>
      <c r="B37" s="351"/>
      <c r="C37" s="352"/>
      <c r="D37" s="355" t="s">
        <v>978</v>
      </c>
      <c r="E37" s="356"/>
      <c r="F37" s="357"/>
      <c r="G37" s="358" t="str">
        <f>shtSys!B154</f>
        <v>072-396-9126</v>
      </c>
      <c r="H37" s="359"/>
      <c r="I37" s="360"/>
    </row>
    <row r="38" spans="1:9" ht="21" customHeight="1">
      <c r="A38" s="60"/>
      <c r="B38" s="353"/>
      <c r="C38" s="354"/>
      <c r="D38" s="361" t="s">
        <v>1373</v>
      </c>
      <c r="E38" s="362"/>
      <c r="F38" s="363"/>
      <c r="G38" s="364" t="str">
        <f>shtSys!B155</f>
        <v>http://www.fp9982.com/fps/property/detail.php?id=31470</v>
      </c>
      <c r="H38" s="365"/>
      <c r="I38" s="366"/>
    </row>
    <row r="39" spans="1:9" ht="21" customHeight="1" thickBot="1">
      <c r="A39" s="60"/>
      <c r="B39" s="333" t="s">
        <v>1180</v>
      </c>
      <c r="C39" s="334"/>
      <c r="D39" s="335" t="str">
        <f>shtSys!B156</f>
        <v>管理者</v>
      </c>
      <c r="E39" s="336"/>
      <c r="F39" s="336"/>
      <c r="G39" s="237" t="s">
        <v>1237</v>
      </c>
      <c r="H39" s="336" t="str">
        <f>shtSys!B157</f>
        <v>永井　由惠</v>
      </c>
      <c r="I39" s="337"/>
    </row>
    <row r="40" spans="1:14" ht="29.25" customHeight="1">
      <c r="A40" s="60"/>
      <c r="B40" s="338" t="str">
        <f>IF(COUNTIF(shtSys!B148,"*豊中市*")&gt;0,M40,K40)</f>
        <v>有料老人ホーム事業開始日／届出受理日・登録日（登録番号）</v>
      </c>
      <c r="C40" s="339"/>
      <c r="D40" s="340">
        <f>IF(COUNTIF(shtSys!B148,"*豊中市*")&gt;0,shtSys!B7,shtSys!B158)</f>
        <v>43242</v>
      </c>
      <c r="E40" s="341"/>
      <c r="F40" s="341"/>
      <c r="G40" s="344" t="s">
        <v>1375</v>
      </c>
      <c r="H40" s="341">
        <f>shtSys!B159</f>
        <v>0</v>
      </c>
      <c r="I40" s="346"/>
      <c r="K40" s="325" t="s">
        <v>1374</v>
      </c>
      <c r="L40" s="326"/>
      <c r="M40" s="329" t="s">
        <v>1419</v>
      </c>
      <c r="N40" s="330"/>
    </row>
    <row r="41" spans="1:14" ht="29.25" customHeight="1" thickBot="1">
      <c r="A41" s="60"/>
      <c r="B41" s="327"/>
      <c r="C41" s="328"/>
      <c r="D41" s="342"/>
      <c r="E41" s="343"/>
      <c r="F41" s="343"/>
      <c r="G41" s="345"/>
      <c r="H41" s="347" t="str">
        <f>shtSys!B160</f>
        <v>大阪府(30)0001</v>
      </c>
      <c r="I41" s="348"/>
      <c r="K41" s="327"/>
      <c r="L41" s="328"/>
      <c r="M41" s="331"/>
      <c r="N41" s="332"/>
    </row>
    <row r="42" spans="1:9" ht="42" customHeight="1">
      <c r="A42" s="60"/>
      <c r="B42" s="62"/>
      <c r="C42" s="62"/>
      <c r="D42" s="63"/>
      <c r="E42" s="63"/>
      <c r="F42" s="64"/>
      <c r="G42" s="65"/>
      <c r="H42" s="63"/>
      <c r="I42" s="64"/>
    </row>
    <row r="43" spans="1:13" ht="42" customHeight="1">
      <c r="A43" s="60"/>
      <c r="B43" s="62"/>
      <c r="C43" s="62"/>
      <c r="D43" s="63"/>
      <c r="E43" s="63"/>
      <c r="F43" s="64"/>
      <c r="G43" s="65"/>
      <c r="H43" s="9"/>
      <c r="I43" s="66"/>
      <c r="J43" s="57"/>
      <c r="K43" s="61"/>
      <c r="M43" s="61"/>
    </row>
  </sheetData>
  <sheetProtection/>
  <mergeCells count="62">
    <mergeCell ref="B26:F26"/>
    <mergeCell ref="B27:F27"/>
    <mergeCell ref="B28:C28"/>
    <mergeCell ref="B29:C30"/>
    <mergeCell ref="D29:E29"/>
    <mergeCell ref="F29:I29"/>
    <mergeCell ref="D30:I30"/>
    <mergeCell ref="H22:I22"/>
    <mergeCell ref="B9:I9"/>
    <mergeCell ref="D16:I16"/>
    <mergeCell ref="D18:I18"/>
    <mergeCell ref="E17:I17"/>
    <mergeCell ref="B12:I12"/>
    <mergeCell ref="B15:C16"/>
    <mergeCell ref="F15:I15"/>
    <mergeCell ref="D15:E15"/>
    <mergeCell ref="B8:I8"/>
    <mergeCell ref="B10:I10"/>
    <mergeCell ref="G20:I20"/>
    <mergeCell ref="G19:I19"/>
    <mergeCell ref="B11:I11"/>
    <mergeCell ref="B22:C22"/>
    <mergeCell ref="D22:F22"/>
    <mergeCell ref="D20:F20"/>
    <mergeCell ref="G21:I21"/>
    <mergeCell ref="D21:F21"/>
    <mergeCell ref="D24:I24"/>
    <mergeCell ref="B24:C25"/>
    <mergeCell ref="D25:I25"/>
    <mergeCell ref="B23:C23"/>
    <mergeCell ref="D23:I23"/>
    <mergeCell ref="A2:I2"/>
    <mergeCell ref="D19:F19"/>
    <mergeCell ref="B17:C18"/>
    <mergeCell ref="B19:C21"/>
    <mergeCell ref="A15:A21"/>
    <mergeCell ref="B31:C31"/>
    <mergeCell ref="D31:I31"/>
    <mergeCell ref="B35:C35"/>
    <mergeCell ref="D35:I35"/>
    <mergeCell ref="B32:C32"/>
    <mergeCell ref="D32:I32"/>
    <mergeCell ref="B33:C34"/>
    <mergeCell ref="E33:I33"/>
    <mergeCell ref="D34:I34"/>
    <mergeCell ref="B36:C38"/>
    <mergeCell ref="D36:F36"/>
    <mergeCell ref="G36:I36"/>
    <mergeCell ref="D37:F37"/>
    <mergeCell ref="G37:I37"/>
    <mergeCell ref="D38:F38"/>
    <mergeCell ref="G38:I38"/>
    <mergeCell ref="K40:L41"/>
    <mergeCell ref="M40:N41"/>
    <mergeCell ref="B39:C39"/>
    <mergeCell ref="D39:F39"/>
    <mergeCell ref="H39:I39"/>
    <mergeCell ref="B40:C41"/>
    <mergeCell ref="D40:F41"/>
    <mergeCell ref="G40:G41"/>
    <mergeCell ref="H40:I40"/>
    <mergeCell ref="H41:I41"/>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1"/>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85" zoomScaleNormal="85" zoomScaleSheetLayoutView="85" workbookViewId="0" topLeftCell="A31">
      <selection activeCell="B2" sqref="B2:B4"/>
    </sheetView>
  </sheetViews>
  <sheetFormatPr defaultColWidth="11.75390625" defaultRowHeight="22.5" customHeight="1"/>
  <cols>
    <col min="1" max="1" width="2.625" style="60" customWidth="1"/>
    <col min="2" max="2" width="9.375" style="3" customWidth="1"/>
    <col min="3" max="3" width="15.625" style="41" customWidth="1"/>
    <col min="4" max="6" width="7.875" style="41" customWidth="1"/>
    <col min="7" max="7" width="8.00390625" style="41" customWidth="1"/>
    <col min="8" max="8" width="7.875" style="41" customWidth="1"/>
    <col min="9" max="9" width="10.25390625" style="41" customWidth="1"/>
    <col min="10" max="10" width="7.875" style="41" customWidth="1"/>
    <col min="11" max="11" width="16.125" style="41" customWidth="1"/>
    <col min="12" max="12" width="3.375" style="41" customWidth="1"/>
    <col min="13" max="16384" width="11.75390625" style="41" customWidth="1"/>
  </cols>
  <sheetData>
    <row r="1" spans="1:11" ht="21" customHeight="1" thickBot="1">
      <c r="A1" s="16" t="s">
        <v>985</v>
      </c>
      <c r="B1" s="459" t="s">
        <v>989</v>
      </c>
      <c r="C1" s="459"/>
      <c r="D1" s="459"/>
      <c r="E1" s="459"/>
      <c r="F1" s="459"/>
      <c r="G1" s="459"/>
      <c r="H1" s="459"/>
      <c r="I1" s="459"/>
      <c r="J1" s="459"/>
      <c r="K1" s="459"/>
    </row>
    <row r="2" spans="2:11" ht="21" customHeight="1">
      <c r="B2" s="467" t="s">
        <v>986</v>
      </c>
      <c r="C2" s="67" t="s">
        <v>1135</v>
      </c>
      <c r="D2" s="212" t="str">
        <f>IF(shtSys!B165="","",IF(shtSys!B165=0,0,shtSys!B165))</f>
        <v>賃借権</v>
      </c>
      <c r="E2" s="68" t="s">
        <v>1136</v>
      </c>
      <c r="F2" s="205" t="str">
        <f>IF(shtSys!B166="","",IF(shtSys!B166=0,0,shtSys!B166))</f>
        <v>あり</v>
      </c>
      <c r="G2" s="481" t="s">
        <v>1231</v>
      </c>
      <c r="H2" s="482"/>
      <c r="I2" s="205" t="str">
        <f>IF(shtSys!B168="","",IF(shtSys!B167=0,0,shtSys!B167))</f>
        <v>あり</v>
      </c>
      <c r="J2" s="69"/>
      <c r="K2" s="70"/>
    </row>
    <row r="3" spans="2:11" ht="21" customHeight="1">
      <c r="B3" s="426"/>
      <c r="C3" s="71" t="s">
        <v>1146</v>
      </c>
      <c r="D3" s="475">
        <f>IF(shtSys!B168="","",IF(shtSys!B168=0,0,shtSys!B168))</f>
        <v>43532</v>
      </c>
      <c r="E3" s="473"/>
      <c r="F3" s="473"/>
      <c r="G3" s="473"/>
      <c r="H3" s="72" t="s">
        <v>1187</v>
      </c>
      <c r="I3" s="473">
        <f>IF(shtSys!B169="","",IF(shtSys!B169=0,0,shtSys!B169))</f>
        <v>50836</v>
      </c>
      <c r="J3" s="473"/>
      <c r="K3" s="474"/>
    </row>
    <row r="4" spans="2:11" ht="21" customHeight="1">
      <c r="B4" s="427"/>
      <c r="C4" s="73" t="s">
        <v>991</v>
      </c>
      <c r="D4" s="478">
        <f>IF(shtSys!B170="","",IF(shtSys!B170=0,0,shtSys!B170))</f>
        <v>689.18</v>
      </c>
      <c r="E4" s="479"/>
      <c r="F4" s="74" t="s">
        <v>1137</v>
      </c>
      <c r="G4" s="74"/>
      <c r="H4" s="74"/>
      <c r="I4" s="74"/>
      <c r="J4" s="74"/>
      <c r="K4" s="75"/>
    </row>
    <row r="5" spans="2:11" ht="21" customHeight="1">
      <c r="B5" s="425" t="s">
        <v>987</v>
      </c>
      <c r="C5" s="76" t="s">
        <v>1135</v>
      </c>
      <c r="D5" s="213" t="str">
        <f>IF(shtSys!B171="","",IF(shtSys!B171=0,0,shtSys!B171))</f>
        <v>賃借権</v>
      </c>
      <c r="E5" s="33" t="s">
        <v>1136</v>
      </c>
      <c r="F5" s="206" t="str">
        <f>IF(shtSys!B172="","",IF(shtSys!B172=0,0,shtSys!B172))</f>
        <v>あり</v>
      </c>
      <c r="G5" s="460" t="s">
        <v>1231</v>
      </c>
      <c r="H5" s="461"/>
      <c r="I5" s="206" t="str">
        <f>IF(shtSys!B174="","",IF(shtSys!B173=0,0,shtSys!B173))</f>
        <v>あり</v>
      </c>
      <c r="J5" s="30"/>
      <c r="K5" s="31"/>
    </row>
    <row r="6" spans="2:11" ht="21" customHeight="1">
      <c r="B6" s="426"/>
      <c r="C6" s="77" t="s">
        <v>1146</v>
      </c>
      <c r="D6" s="475">
        <f>IF(shtSys!B174="","",IF(shtSys!B174=0,0,shtSys!B174))</f>
        <v>43532</v>
      </c>
      <c r="E6" s="473"/>
      <c r="F6" s="473"/>
      <c r="G6" s="473"/>
      <c r="H6" s="72" t="s">
        <v>1187</v>
      </c>
      <c r="I6" s="473">
        <f>IF(shtSys!B175="","",IF(shtSys!B175=0,0,shtSys!B175))</f>
        <v>50836</v>
      </c>
      <c r="J6" s="473"/>
      <c r="K6" s="474"/>
    </row>
    <row r="7" spans="2:11" ht="21" customHeight="1">
      <c r="B7" s="426"/>
      <c r="C7" s="76" t="s">
        <v>1138</v>
      </c>
      <c r="D7" s="480">
        <f>IF(shtSys!B176="","",IF(shtSys!B176=0,0,shtSys!B176))</f>
        <v>999</v>
      </c>
      <c r="E7" s="479"/>
      <c r="F7" s="463" t="s">
        <v>1319</v>
      </c>
      <c r="G7" s="463"/>
      <c r="H7" s="463"/>
      <c r="I7" s="462">
        <f>IF(shtSys!B177="","",IF(shtSys!B177=0,0,shtSys!B177))</f>
        <v>999</v>
      </c>
      <c r="J7" s="462"/>
      <c r="K7" s="78" t="s">
        <v>1192</v>
      </c>
    </row>
    <row r="8" spans="2:11" ht="21" customHeight="1">
      <c r="B8" s="426"/>
      <c r="C8" s="76" t="s">
        <v>1141</v>
      </c>
      <c r="D8" s="475">
        <f>IF(shtSys!B8="","",IF(shtSys!B8=0,0,shtSys!B8))</f>
        <v>43532</v>
      </c>
      <c r="E8" s="473"/>
      <c r="F8" s="473"/>
      <c r="G8" s="485"/>
      <c r="H8" s="476" t="s">
        <v>1235</v>
      </c>
      <c r="I8" s="477"/>
      <c r="J8" s="483" t="str">
        <f>IF(shtSys!B178="","",IF(shtSys!B178=0,0,shtSys!B178))</f>
        <v>共同住宅</v>
      </c>
      <c r="K8" s="484"/>
    </row>
    <row r="9" spans="2:11" ht="21" customHeight="1">
      <c r="B9" s="426"/>
      <c r="C9" s="76" t="s">
        <v>988</v>
      </c>
      <c r="D9" s="468" t="str">
        <f>IF(shtSys!B179="","",IF(shtSys!B179=0,0,shtSys!B179))</f>
        <v>耐火建築物</v>
      </c>
      <c r="E9" s="489"/>
      <c r="F9" s="490" t="s">
        <v>1190</v>
      </c>
      <c r="G9" s="490"/>
      <c r="H9" s="465">
        <f>IF(shtSys!B180="","",IF(shtSys!B180=0,0,shtSys!B180))</f>
      </c>
      <c r="I9" s="465"/>
      <c r="J9" s="465"/>
      <c r="K9" s="466"/>
    </row>
    <row r="10" spans="2:11" ht="36" customHeight="1">
      <c r="B10" s="426"/>
      <c r="C10" s="76" t="s">
        <v>1139</v>
      </c>
      <c r="D10" s="436" t="str">
        <f>IF(shtSys!B181="","",IF(shtSys!B181=0,0,shtSys!B181))</f>
        <v>木造</v>
      </c>
      <c r="E10" s="464"/>
      <c r="F10" s="490" t="s">
        <v>1190</v>
      </c>
      <c r="G10" s="490"/>
      <c r="H10" s="465">
        <f>IF(shtSys!B182="","",IF(shtSys!B182=0,0,shtSys!B182))</f>
      </c>
      <c r="I10" s="465"/>
      <c r="J10" s="465"/>
      <c r="K10" s="466"/>
    </row>
    <row r="11" spans="2:11" ht="21" customHeight="1">
      <c r="B11" s="426"/>
      <c r="C11" s="76" t="s">
        <v>1140</v>
      </c>
      <c r="D11" s="214">
        <f>IF(shtSys!B183="","",IF(shtSys!B183=0,0,shtSys!B183))</f>
        <v>3</v>
      </c>
      <c r="E11" s="79" t="s">
        <v>1211</v>
      </c>
      <c r="F11" s="80" t="s">
        <v>1219</v>
      </c>
      <c r="G11" s="209">
        <f>IF(shtSys!B184="","",IF(shtSys!B184=0,0,shtSys!B184))</f>
        <v>3</v>
      </c>
      <c r="H11" s="81" t="s">
        <v>1220</v>
      </c>
      <c r="I11" s="209">
        <f>IF(shtSys!B185="","",IF(shtSys!B185=0,0,shtSys!B185))</f>
        <v>0</v>
      </c>
      <c r="J11" s="82" t="s">
        <v>1191</v>
      </c>
      <c r="K11" s="31"/>
    </row>
    <row r="12" spans="2:11" ht="21" customHeight="1">
      <c r="B12" s="427"/>
      <c r="C12" s="470" t="s">
        <v>1186</v>
      </c>
      <c r="D12" s="471"/>
      <c r="E12" s="471"/>
      <c r="F12" s="471"/>
      <c r="G12" s="471"/>
      <c r="H12" s="472"/>
      <c r="I12" s="468" t="str">
        <f>IF(shtSys!B186="","",IF(shtSys!B186=0,0,shtSys!B186))</f>
        <v>適合している</v>
      </c>
      <c r="J12" s="469"/>
      <c r="K12" s="83"/>
    </row>
    <row r="13" spans="2:13" ht="21" customHeight="1">
      <c r="B13" s="422" t="s">
        <v>1197</v>
      </c>
      <c r="C13" s="84" t="s">
        <v>1142</v>
      </c>
      <c r="D13" s="215">
        <f>IF(shtSys!B6="","",IF(shtSys!B6=0,0,shtSys!B6))</f>
        <v>28</v>
      </c>
      <c r="E13" s="85" t="s">
        <v>1267</v>
      </c>
      <c r="F13" s="491" t="s">
        <v>1298</v>
      </c>
      <c r="G13" s="443"/>
      <c r="H13" s="443"/>
      <c r="I13" s="334"/>
      <c r="J13" s="216">
        <f>IF(shtSys!B190="","",IF(shtSys!B190=0,0,shtSys!B190))</f>
        <v>28</v>
      </c>
      <c r="K13" s="86" t="s">
        <v>1143</v>
      </c>
      <c r="M13" s="3"/>
    </row>
    <row r="14" spans="2:13" ht="36" customHeight="1">
      <c r="B14" s="423"/>
      <c r="C14" s="38" t="s">
        <v>1193</v>
      </c>
      <c r="D14" s="87" t="s">
        <v>1144</v>
      </c>
      <c r="E14" s="87" t="s">
        <v>1145</v>
      </c>
      <c r="F14" s="87" t="s">
        <v>990</v>
      </c>
      <c r="G14" s="87" t="s">
        <v>1296</v>
      </c>
      <c r="H14" s="88" t="s">
        <v>1217</v>
      </c>
      <c r="I14" s="88" t="s">
        <v>991</v>
      </c>
      <c r="J14" s="88" t="s">
        <v>1299</v>
      </c>
      <c r="K14" s="89" t="s">
        <v>1234</v>
      </c>
      <c r="M14" s="3"/>
    </row>
    <row r="15" spans="1:13" s="92" customFormat="1" ht="30" customHeight="1">
      <c r="A15" s="90"/>
      <c r="B15" s="423"/>
      <c r="C15" s="217" t="str">
        <f>IF(shtSys!B686="","",IF(shtSys!B686=0,0,shtSys!B686))</f>
        <v>一般居室個室</v>
      </c>
      <c r="D15" s="91" t="str">
        <f>IF(shtSys!B690="","",IF(shtSys!B690=0,0,shtSys!B690))</f>
        <v>○</v>
      </c>
      <c r="E15" s="91" t="str">
        <f>IF(shtSys!B691="","",IF(shtSys!B691=0,0,shtSys!B691))</f>
        <v>○</v>
      </c>
      <c r="F15" s="91" t="str">
        <f>IF(shtSys!B692="","",IF(shtSys!B692=0,0,shtSys!B692))</f>
        <v>×</v>
      </c>
      <c r="G15" s="91" t="str">
        <f>IF(shtSys!B693="","",IF(shtSys!B693=0,0,shtSys!B693))</f>
        <v>○</v>
      </c>
      <c r="H15" s="91" t="str">
        <f>IF(shtSys!B694="","",IF(shtSys!B694=0,0,shtSys!B694))</f>
        <v>○</v>
      </c>
      <c r="I15" s="285">
        <f>IF(shtSys!B688="","",IF(shtSys!B688=0,0,shtSys!B688))</f>
        <v>18</v>
      </c>
      <c r="J15" s="280">
        <f>IF(shtSys!B685="","",IF(shtSys!B685=0,0,shtSys!B685))</f>
        <v>23</v>
      </c>
      <c r="K15" s="218" t="str">
        <f>IF(shtSys!B687="","",IF(shtSys!B687=0,0,shtSys!B687))</f>
        <v>1人部屋</v>
      </c>
      <c r="M15" s="93"/>
    </row>
    <row r="16" spans="1:13" s="92" customFormat="1" ht="30" customHeight="1">
      <c r="A16" s="90"/>
      <c r="B16" s="423"/>
      <c r="C16" s="217" t="str">
        <f>IF(shtSys!B717="","",IF(shtSys!B717=0,0,shtSys!B717))</f>
        <v>一般居室相部屋（夫婦・親族）</v>
      </c>
      <c r="D16" s="91" t="str">
        <f>IF(shtSys!B721="","",IF(shtSys!B721=0,0,shtSys!B721))</f>
        <v>○</v>
      </c>
      <c r="E16" s="91" t="str">
        <f>IF(shtSys!B722="","",IF(shtSys!B722=0,0,shtSys!B722))</f>
        <v>○</v>
      </c>
      <c r="F16" s="91" t="str">
        <f>IF(shtSys!B723="","",IF(shtSys!B723=0,0,shtSys!B723))</f>
        <v>×</v>
      </c>
      <c r="G16" s="91" t="str">
        <f>IF(shtSys!B724="","",IF(shtSys!B724=0,0,shtSys!B724))</f>
        <v>○</v>
      </c>
      <c r="H16" s="91" t="str">
        <f>IF(shtSys!B725="","",IF(shtSys!B725=0,0,shtSys!B725))</f>
        <v>○</v>
      </c>
      <c r="I16" s="285">
        <f>IF(shtSys!B719="","",IF(shtSys!B719=0,0,shtSys!B719))</f>
        <v>24</v>
      </c>
      <c r="J16" s="280">
        <f>IF(shtSys!B716="","",IF(shtSys!B716=0,0,shtSys!B716))</f>
        <v>2</v>
      </c>
      <c r="K16" s="218" t="str">
        <f>IF(shtSys!B718="","",IF(shtSys!B718=0,0,shtSys!B718))</f>
        <v>2人部屋</v>
      </c>
      <c r="M16" s="421"/>
    </row>
    <row r="17" spans="1:13" s="92" customFormat="1" ht="30" customHeight="1">
      <c r="A17" s="90"/>
      <c r="B17" s="423"/>
      <c r="C17" s="217" t="str">
        <f>IF(shtSys!B748="","",IF(shtSys!B748=0,0,shtSys!B748))</f>
        <v>一般居室相部屋（夫婦・親族）</v>
      </c>
      <c r="D17" s="91" t="str">
        <f>IF(shtSys!B752="","",IF(shtSys!B752=0,0,shtSys!B752))</f>
        <v>○</v>
      </c>
      <c r="E17" s="91" t="str">
        <f>IF(shtSys!B753="","",IF(shtSys!B753=0,0,shtSys!B753))</f>
        <v>○</v>
      </c>
      <c r="F17" s="91" t="str">
        <f>IF(shtSys!B754="","",IF(shtSys!B754=0,0,shtSys!B754))</f>
        <v>×</v>
      </c>
      <c r="G17" s="91" t="str">
        <f>IF(shtSys!B755="","",IF(shtSys!B755=0,0,shtSys!B755))</f>
        <v>○</v>
      </c>
      <c r="H17" s="91" t="str">
        <f>IF(shtSys!B756="","",IF(shtSys!B756=0,0,shtSys!B756))</f>
        <v>○</v>
      </c>
      <c r="I17" s="285">
        <f>IF(shtSys!B750="","",IF(shtSys!B750=0,0,shtSys!B750))</f>
        <v>22.8</v>
      </c>
      <c r="J17" s="280">
        <f>IF(shtSys!B747="","",IF(shtSys!B747=0,0,shtSys!B747))</f>
        <v>3</v>
      </c>
      <c r="K17" s="218" t="str">
        <f>IF(shtSys!B749="","",IF(shtSys!B749=0,0,shtSys!B749))</f>
        <v>2人部屋</v>
      </c>
      <c r="M17" s="421"/>
    </row>
    <row r="18" spans="1:13" s="92" customFormat="1" ht="30" customHeight="1">
      <c r="A18" s="90"/>
      <c r="B18" s="423"/>
      <c r="C18" s="217">
        <f>IF(shtSys!B779="","",IF(shtSys!B779=0,0,shtSys!B779))</f>
      </c>
      <c r="D18" s="91">
        <f>IF(shtSys!B783="","",IF(shtSys!B783=0,0,shtSys!B783))</f>
      </c>
      <c r="E18" s="91">
        <f>IF(shtSys!B784="","",IF(shtSys!B784=0,0,shtSys!B784))</f>
      </c>
      <c r="F18" s="91">
        <f>IF(shtSys!B785="","",IF(shtSys!B785=0,0,shtSys!B785))</f>
      </c>
      <c r="G18" s="91">
        <f>IF(shtSys!B786="","",IF(shtSys!B786=0,0,shtSys!B786))</f>
      </c>
      <c r="H18" s="91">
        <f>IF(shtSys!B787="","",IF(shtSys!B787=0,0,shtSys!B787))</f>
      </c>
      <c r="I18" s="285">
        <f>IF(shtSys!B781="","",IF(shtSys!B781=0,0,shtSys!B781))</f>
      </c>
      <c r="J18" s="280">
        <f>IF(shtSys!B778="","",IF(shtSys!B778=0,0,shtSys!B778))</f>
      </c>
      <c r="K18" s="218">
        <f>IF(shtSys!B780="","",IF(shtSys!B780=0,0,shtSys!B780))</f>
      </c>
      <c r="M18" s="421"/>
    </row>
    <row r="19" spans="1:13" s="92" customFormat="1" ht="30" customHeight="1">
      <c r="A19" s="94"/>
      <c r="B19" s="423"/>
      <c r="C19" s="217">
        <f>IF(shtSys!B810="","",IF(shtSys!B810=0,0,shtSys!B810))</f>
      </c>
      <c r="D19" s="91">
        <f>IF(shtSys!B814="","",IF(shtSys!B814=0,0,shtSys!B814))</f>
      </c>
      <c r="E19" s="91">
        <f>IF(shtSys!B815="","",IF(shtSys!B815=0,0,shtSys!B815))</f>
      </c>
      <c r="F19" s="91">
        <f>IF(shtSys!B816="","",IF(shtSys!B816=0,0,shtSys!B816))</f>
      </c>
      <c r="G19" s="91">
        <f>IF(shtSys!B817="","",IF(shtSys!B817=0,0,shtSys!B817))</f>
      </c>
      <c r="H19" s="91">
        <f>IF(shtSys!B818="","",IF(shtSys!B818=0,0,shtSys!B818))</f>
      </c>
      <c r="I19" s="285">
        <f>IF(shtSys!B812="","",IF(shtSys!B812=0,0,shtSys!B812))</f>
      </c>
      <c r="J19" s="280">
        <f>IF(shtSys!B809="","",IF(shtSys!B809=0,0,shtSys!B809))</f>
      </c>
      <c r="K19" s="218">
        <f>IF(shtSys!B811="","",IF(shtSys!B811=0,0,shtSys!B811))</f>
      </c>
      <c r="L19" s="95"/>
      <c r="M19" s="96"/>
    </row>
    <row r="20" spans="1:13" s="92" customFormat="1" ht="30" customHeight="1">
      <c r="A20" s="94"/>
      <c r="B20" s="423"/>
      <c r="C20" s="217"/>
      <c r="D20" s="91"/>
      <c r="E20" s="91"/>
      <c r="F20" s="91"/>
      <c r="G20" s="91"/>
      <c r="H20" s="91"/>
      <c r="I20" s="285"/>
      <c r="J20" s="280"/>
      <c r="K20" s="218"/>
      <c r="L20" s="95"/>
      <c r="M20" s="96"/>
    </row>
    <row r="21" spans="1:13" s="92" customFormat="1" ht="30" customHeight="1">
      <c r="A21" s="94"/>
      <c r="B21" s="423"/>
      <c r="C21" s="217"/>
      <c r="D21" s="91"/>
      <c r="E21" s="91"/>
      <c r="F21" s="91"/>
      <c r="G21" s="91"/>
      <c r="H21" s="91"/>
      <c r="I21" s="285"/>
      <c r="J21" s="280"/>
      <c r="K21" s="218"/>
      <c r="L21" s="95"/>
      <c r="M21" s="96"/>
    </row>
    <row r="22" spans="1:13" s="92" customFormat="1" ht="30" customHeight="1">
      <c r="A22" s="94"/>
      <c r="B22" s="424"/>
      <c r="C22" s="217"/>
      <c r="D22" s="91"/>
      <c r="E22" s="91"/>
      <c r="F22" s="91"/>
      <c r="G22" s="91"/>
      <c r="H22" s="91"/>
      <c r="I22" s="285"/>
      <c r="J22" s="280"/>
      <c r="K22" s="218"/>
      <c r="L22" s="95"/>
      <c r="M22" s="96"/>
    </row>
    <row r="23" spans="2:12" ht="21" customHeight="1">
      <c r="B23" s="425" t="s">
        <v>992</v>
      </c>
      <c r="C23" s="430" t="s">
        <v>1283</v>
      </c>
      <c r="D23" s="434">
        <f>IF(shtSys!B193="","",IF(shtSys!B193=0,0,shtSys!B193))</f>
        <v>4</v>
      </c>
      <c r="E23" s="441" t="s">
        <v>1280</v>
      </c>
      <c r="F23" s="443" t="s">
        <v>1284</v>
      </c>
      <c r="G23" s="443"/>
      <c r="H23" s="443"/>
      <c r="I23" s="443"/>
      <c r="J23" s="209">
        <f>IF(shtSys!B194="","",IF(shtSys!B194=0,0,shtSys!B194))</f>
        <v>4</v>
      </c>
      <c r="K23" s="86" t="s">
        <v>1281</v>
      </c>
      <c r="L23" s="61"/>
    </row>
    <row r="24" spans="2:11" ht="21" customHeight="1">
      <c r="B24" s="426"/>
      <c r="C24" s="431"/>
      <c r="D24" s="435"/>
      <c r="E24" s="442"/>
      <c r="F24" s="443" t="s">
        <v>1282</v>
      </c>
      <c r="G24" s="443"/>
      <c r="H24" s="443"/>
      <c r="I24" s="443"/>
      <c r="J24" s="51">
        <f>IF(shtSys!B195="","",IF(shtSys!B195=0,0,shtSys!B195))</f>
        <v>3</v>
      </c>
      <c r="K24" s="86" t="s">
        <v>1281</v>
      </c>
    </row>
    <row r="25" spans="2:11" ht="21" customHeight="1">
      <c r="B25" s="426"/>
      <c r="C25" s="37" t="s">
        <v>993</v>
      </c>
      <c r="D25" s="98" t="s">
        <v>1365</v>
      </c>
      <c r="E25" s="209">
        <f>IF(shtSys!B199="","",IF(shtSys!B199=0,0,shtSys!B199))</f>
        <v>3</v>
      </c>
      <c r="F25" s="99" t="s">
        <v>1281</v>
      </c>
      <c r="G25" s="100" t="s">
        <v>1366</v>
      </c>
      <c r="H25" s="209">
        <f>IF(shtSys!B200="","",IF(shtSys!B200=0,0,shtSys!B200))</f>
        <v>0</v>
      </c>
      <c r="I25" s="79" t="s">
        <v>1281</v>
      </c>
      <c r="J25" s="79"/>
      <c r="K25" s="86"/>
    </row>
    <row r="26" spans="2:11" ht="36" customHeight="1">
      <c r="B26" s="426"/>
      <c r="C26" s="101" t="s">
        <v>994</v>
      </c>
      <c r="D26" s="100" t="str">
        <f>IF(shtSys!B204="","",IF(shtSys!B204=0,0,shtSys!B204))</f>
        <v>機械浴</v>
      </c>
      <c r="E26" s="209">
        <f>IF(shtSys!B205="","",IF(shtSys!B205=0,0,shtSys!B205))</f>
        <v>0</v>
      </c>
      <c r="F26" s="99" t="s">
        <v>1281</v>
      </c>
      <c r="G26" s="100" t="str">
        <f>IF(shtSys!B206="","",IF(shtSys!B206=0,0,shtSys!B206))</f>
        <v>チェアー浴</v>
      </c>
      <c r="H26" s="209">
        <f>IF(shtSys!B207="","",IF(shtSys!B207=0,0,shtSys!B207))</f>
        <v>0</v>
      </c>
      <c r="I26" s="99" t="s">
        <v>1281</v>
      </c>
      <c r="J26" s="28" t="s">
        <v>1196</v>
      </c>
      <c r="K26" s="219">
        <f>IF(shtSys!B208="","",IF(shtSys!B208=0,0,shtSys!B208))</f>
      </c>
    </row>
    <row r="27" spans="2:11" ht="21" customHeight="1">
      <c r="B27" s="426"/>
      <c r="C27" s="102" t="s">
        <v>995</v>
      </c>
      <c r="D27" s="432">
        <f>IF(shtSys!B209="","",IF(shtSys!B209=0,0,shtSys!B209))</f>
        <v>1</v>
      </c>
      <c r="E27" s="433"/>
      <c r="F27" s="99" t="s">
        <v>1281</v>
      </c>
      <c r="G27" s="103" t="s">
        <v>991</v>
      </c>
      <c r="H27" s="276">
        <f>IF(shtSys!B210="","",IF(shtSys!B210=0,0,shtSys!B210))</f>
        <v>80.25</v>
      </c>
      <c r="I27" s="79" t="s">
        <v>1137</v>
      </c>
      <c r="J27" s="79"/>
      <c r="K27" s="86"/>
    </row>
    <row r="28" spans="2:11" ht="36" customHeight="1">
      <c r="B28" s="426"/>
      <c r="C28" s="101" t="s">
        <v>996</v>
      </c>
      <c r="D28" s="98" t="str">
        <f>IF(shtSys!B213="","",IF(shtSys!B213=0,0,shtSys!B213))</f>
        <v>なし</v>
      </c>
      <c r="E28" s="79"/>
      <c r="F28" s="79"/>
      <c r="G28" s="79"/>
      <c r="H28" s="104"/>
      <c r="I28" s="104"/>
      <c r="J28" s="104"/>
      <c r="K28" s="105"/>
    </row>
    <row r="29" spans="2:11" ht="21" customHeight="1">
      <c r="B29" s="426"/>
      <c r="C29" s="33" t="s">
        <v>997</v>
      </c>
      <c r="D29" s="436" t="str">
        <f>IF(shtSys!B214="","",IF(shtSys!B214=0,0,shtSys!B214))</f>
        <v>あり（車椅子対応）</v>
      </c>
      <c r="E29" s="437"/>
      <c r="F29" s="437"/>
      <c r="G29" s="437"/>
      <c r="H29" s="209">
        <f>IF(shtSys!B215="","",IF(shtSys!B215=0,0,shtSys!B215))</f>
        <v>1</v>
      </c>
      <c r="I29" s="79" t="s">
        <v>1281</v>
      </c>
      <c r="J29" s="30"/>
      <c r="K29" s="31"/>
    </row>
    <row r="30" spans="1:11" s="108" customFormat="1" ht="21" customHeight="1">
      <c r="A30" s="39"/>
      <c r="B30" s="426"/>
      <c r="C30" s="33" t="s">
        <v>1147</v>
      </c>
      <c r="D30" s="106" t="s">
        <v>1154</v>
      </c>
      <c r="E30" s="214">
        <f>IF(shtSys!B216="","",IF(shtSys!B216=0,0,shtSys!B216))</f>
        <v>1.6</v>
      </c>
      <c r="F30" s="74" t="s">
        <v>1155</v>
      </c>
      <c r="G30" s="106" t="s">
        <v>1156</v>
      </c>
      <c r="H30" s="272"/>
      <c r="I30" s="5" t="s">
        <v>1155</v>
      </c>
      <c r="J30" s="30"/>
      <c r="K30" s="107"/>
    </row>
    <row r="31" spans="2:13" ht="21" customHeight="1">
      <c r="B31" s="426"/>
      <c r="C31" s="109" t="s">
        <v>1181</v>
      </c>
      <c r="D31" s="432">
        <f>IF(shtSys!B217="","",IF(shtSys!B217=0,0,shtSys!B217))</f>
        <v>1</v>
      </c>
      <c r="E31" s="433"/>
      <c r="F31" s="79" t="s">
        <v>1281</v>
      </c>
      <c r="G31" s="110"/>
      <c r="H31" s="438"/>
      <c r="I31" s="438"/>
      <c r="J31" s="438"/>
      <c r="K31" s="439"/>
      <c r="M31" s="3"/>
    </row>
    <row r="32" spans="2:11" ht="21" customHeight="1">
      <c r="B32" s="426"/>
      <c r="C32" s="428" t="s">
        <v>1182</v>
      </c>
      <c r="D32" s="111" t="s">
        <v>1183</v>
      </c>
      <c r="E32" s="207" t="str">
        <f>IF(shtSys!B218="","",IF(shtSys!B218=0,0,shtSys!B218))</f>
        <v>あり</v>
      </c>
      <c r="F32" s="111" t="s">
        <v>1184</v>
      </c>
      <c r="G32" s="207" t="str">
        <f>IF(shtSys!B219="","",IF(shtSys!B219=0,0,shtSys!B219))</f>
        <v>あり</v>
      </c>
      <c r="H32" s="111" t="s">
        <v>990</v>
      </c>
      <c r="I32" s="207" t="str">
        <f>IF(shtSys!B220="","",IF(shtSys!B220=0,0,shtSys!B220))</f>
        <v>あり</v>
      </c>
      <c r="J32" s="111" t="s">
        <v>1229</v>
      </c>
      <c r="K32" s="220" t="str">
        <f>IF(shtSys!B221="","",IF(shtSys!B221=0,0,shtSys!B221))</f>
        <v>あり</v>
      </c>
    </row>
    <row r="33" spans="2:11" ht="21" customHeight="1">
      <c r="B33" s="426"/>
      <c r="C33" s="429"/>
      <c r="D33" s="111" t="s">
        <v>1200</v>
      </c>
      <c r="E33" s="454" t="str">
        <f>IF(shtSys!B222="","",IF(shtSys!B222=0,0,shtSys!B222))</f>
        <v>1階の事務室</v>
      </c>
      <c r="F33" s="488"/>
      <c r="G33" s="486" t="s">
        <v>1252</v>
      </c>
      <c r="H33" s="487"/>
      <c r="I33" s="487"/>
      <c r="J33" s="487"/>
      <c r="K33" s="221" t="str">
        <f>IF(shtSys!B223="","",IF(shtSys!B223=0,0,shtSys!B223))</f>
        <v>3分</v>
      </c>
    </row>
    <row r="34" spans="2:11" ht="21" customHeight="1">
      <c r="B34" s="427"/>
      <c r="C34" s="33" t="s">
        <v>950</v>
      </c>
      <c r="D34" s="453" t="str">
        <f>IF(shtSys!B227="","",IF(shtSys!B227=0,0,shtSys!B227))</f>
        <v>談話コーナー</v>
      </c>
      <c r="E34" s="454"/>
      <c r="F34" s="454"/>
      <c r="G34" s="454"/>
      <c r="H34" s="454"/>
      <c r="I34" s="454"/>
      <c r="J34" s="454"/>
      <c r="K34" s="455"/>
    </row>
    <row r="35" spans="2:11" ht="21" customHeight="1">
      <c r="B35" s="422" t="s">
        <v>1198</v>
      </c>
      <c r="C35" s="113" t="s">
        <v>998</v>
      </c>
      <c r="D35" s="222" t="str">
        <f>IF(shtSys!B237="","",IF(shtSys!B237=0,0,shtSys!B237))</f>
        <v>あり</v>
      </c>
      <c r="E35" s="449" t="s">
        <v>999</v>
      </c>
      <c r="F35" s="450"/>
      <c r="G35" s="223" t="str">
        <f>IF(shtSys!B237="","",IF(shtSys!B238=0,0,shtSys!B238))</f>
        <v>あり</v>
      </c>
      <c r="H35" s="451" t="s">
        <v>1194</v>
      </c>
      <c r="I35" s="452"/>
      <c r="J35" s="224" t="str">
        <f>IF(shtSys!B239="","",IF(shtSys!B239=0,0,shtSys!B239))</f>
        <v>あり</v>
      </c>
      <c r="K35" s="86"/>
    </row>
    <row r="36" spans="2:11" ht="36" customHeight="1">
      <c r="B36" s="426"/>
      <c r="C36" s="33" t="s">
        <v>1195</v>
      </c>
      <c r="D36" s="222" t="str">
        <f>IF(shtSys!B240="","",IF(shtSys!B240=0,0,shtSys!B240))</f>
        <v>あり</v>
      </c>
      <c r="E36" s="456" t="s">
        <v>1199</v>
      </c>
      <c r="F36" s="449"/>
      <c r="G36" s="444">
        <f>IF(shtSys!B241="","",IF(shtSys!B241=0,0,shtSys!B241))</f>
      </c>
      <c r="H36" s="445"/>
      <c r="I36" s="445"/>
      <c r="J36" s="445"/>
      <c r="K36" s="446"/>
    </row>
    <row r="37" spans="2:11" ht="21" customHeight="1" thickBot="1">
      <c r="B37" s="440"/>
      <c r="C37" s="29" t="s">
        <v>1253</v>
      </c>
      <c r="D37" s="225" t="str">
        <f>IF(shtSys!B242="","",IF(shtSys!B242=0,0,shtSys!B242))</f>
        <v>あり</v>
      </c>
      <c r="E37" s="457" t="s">
        <v>1363</v>
      </c>
      <c r="F37" s="458"/>
      <c r="G37" s="226" t="str">
        <f>IF(shtSys!B243="","",IF(shtSys!B243=0,0,shtSys!B243))</f>
        <v>あり</v>
      </c>
      <c r="H37" s="447" t="s">
        <v>1277</v>
      </c>
      <c r="I37" s="448"/>
      <c r="J37" s="114">
        <f>IF(shtSys!B244="","",IF(shtSys!B244=0,0,shtSys!B244))</f>
        <v>2</v>
      </c>
      <c r="K37" s="115" t="s">
        <v>1276</v>
      </c>
    </row>
    <row r="41" spans="8:11" ht="22.5" customHeight="1">
      <c r="H41" s="57"/>
      <c r="I41" s="57"/>
      <c r="J41" s="57"/>
      <c r="K41" s="57"/>
    </row>
  </sheetData>
  <sheetProtection/>
  <mergeCells count="48">
    <mergeCell ref="G2:H2"/>
    <mergeCell ref="J8:K8"/>
    <mergeCell ref="D8:G8"/>
    <mergeCell ref="G33:J33"/>
    <mergeCell ref="E33:F33"/>
    <mergeCell ref="D9:E9"/>
    <mergeCell ref="D27:E27"/>
    <mergeCell ref="F9:G9"/>
    <mergeCell ref="F10:G10"/>
    <mergeCell ref="F13:I13"/>
    <mergeCell ref="I12:J12"/>
    <mergeCell ref="C12:H12"/>
    <mergeCell ref="I3:K3"/>
    <mergeCell ref="D6:G6"/>
    <mergeCell ref="I6:K6"/>
    <mergeCell ref="H8:I8"/>
    <mergeCell ref="D4:E4"/>
    <mergeCell ref="D7:E7"/>
    <mergeCell ref="D3:G3"/>
    <mergeCell ref="E37:F37"/>
    <mergeCell ref="B1:K1"/>
    <mergeCell ref="G5:H5"/>
    <mergeCell ref="I7:J7"/>
    <mergeCell ref="B5:B12"/>
    <mergeCell ref="F7:H7"/>
    <mergeCell ref="D10:E10"/>
    <mergeCell ref="H9:K9"/>
    <mergeCell ref="H10:K10"/>
    <mergeCell ref="B2:B4"/>
    <mergeCell ref="B35:B37"/>
    <mergeCell ref="E23:E24"/>
    <mergeCell ref="F23:I23"/>
    <mergeCell ref="F24:I24"/>
    <mergeCell ref="G36:K36"/>
    <mergeCell ref="H37:I37"/>
    <mergeCell ref="E35:F35"/>
    <mergeCell ref="H35:I35"/>
    <mergeCell ref="D34:K34"/>
    <mergeCell ref="E36:F36"/>
    <mergeCell ref="M16:M18"/>
    <mergeCell ref="B13:B22"/>
    <mergeCell ref="B23:B34"/>
    <mergeCell ref="C32:C33"/>
    <mergeCell ref="C23:C24"/>
    <mergeCell ref="D31:E31"/>
    <mergeCell ref="D23:D24"/>
    <mergeCell ref="D29:G29"/>
    <mergeCell ref="H31:K31"/>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P141"/>
  <sheetViews>
    <sheetView showZeros="0" view="pageBreakPreview" zoomScale="70" zoomScaleNormal="85" zoomScaleSheetLayoutView="70" workbookViewId="0" topLeftCell="A1">
      <selection activeCell="B3" sqref="B3:E4"/>
    </sheetView>
  </sheetViews>
  <sheetFormatPr defaultColWidth="9.00390625" defaultRowHeight="13.5"/>
  <cols>
    <col min="1" max="3" width="2.625" style="2" customWidth="1"/>
    <col min="4" max="4" width="25.375" style="3" customWidth="1"/>
    <col min="5" max="5" width="15.125" style="41" customWidth="1"/>
    <col min="6" max="6" width="12.25390625" style="108" customWidth="1"/>
    <col min="7" max="7" width="12.375" style="41" customWidth="1"/>
    <col min="8" max="8" width="15.00390625" style="41" customWidth="1"/>
    <col min="9" max="9" width="15.00390625" style="3" customWidth="1"/>
    <col min="10" max="10" width="3.375" style="41" customWidth="1"/>
    <col min="11" max="16" width="9.00390625" style="41" customWidth="1"/>
    <col min="17" max="16384" width="9.00390625" style="41" customWidth="1"/>
  </cols>
  <sheetData>
    <row r="1" spans="1:9" ht="21" customHeight="1">
      <c r="A1" s="116" t="s">
        <v>1000</v>
      </c>
      <c r="B1" s="509" t="s">
        <v>1001</v>
      </c>
      <c r="C1" s="509"/>
      <c r="D1" s="509"/>
      <c r="E1" s="509"/>
      <c r="F1" s="509"/>
      <c r="G1" s="509"/>
      <c r="H1" s="509"/>
      <c r="I1" s="509"/>
    </row>
    <row r="2" spans="1:9" ht="21" customHeight="1" thickBot="1">
      <c r="A2" s="117"/>
      <c r="B2" s="510" t="s">
        <v>1002</v>
      </c>
      <c r="C2" s="510"/>
      <c r="D2" s="510"/>
      <c r="E2" s="59"/>
      <c r="F2" s="50"/>
      <c r="G2" s="59"/>
      <c r="H2" s="59"/>
      <c r="I2" s="22"/>
    </row>
    <row r="3" spans="2:9" ht="42.75" customHeight="1">
      <c r="B3" s="411" t="s">
        <v>1003</v>
      </c>
      <c r="C3" s="517"/>
      <c r="D3" s="517"/>
      <c r="E3" s="412"/>
      <c r="F3" s="513" t="str">
        <f>shtSys!B245</f>
        <v>地域の高齢者がいつまでも安心・安全に、しあわせに暮ら
していただける『住まい』の提供を念頭に、入居者様には
満足、安心して頂けるサービスの提供、ご家族様には自分
の親を安心して預けられる住まいの提供を目的としていま
す。</v>
      </c>
      <c r="G3" s="514"/>
      <c r="H3" s="514"/>
      <c r="I3" s="515"/>
    </row>
    <row r="4" spans="2:9" ht="42.75" customHeight="1">
      <c r="B4" s="353"/>
      <c r="C4" s="518"/>
      <c r="D4" s="518"/>
      <c r="E4" s="354"/>
      <c r="F4" s="496"/>
      <c r="G4" s="497"/>
      <c r="H4" s="497"/>
      <c r="I4" s="498"/>
    </row>
    <row r="5" spans="2:9" ht="18" customHeight="1">
      <c r="B5" s="349" t="s">
        <v>1165</v>
      </c>
      <c r="C5" s="511"/>
      <c r="D5" s="511"/>
      <c r="E5" s="350"/>
      <c r="F5" s="493" t="str">
        <f>shtSys!B246</f>
        <v>専任スタッフが常駐し、24時間、状況把握・生活相談サービ
スの提供はもちろん、緊急時の対応も致します。</v>
      </c>
      <c r="G5" s="494"/>
      <c r="H5" s="494"/>
      <c r="I5" s="495"/>
    </row>
    <row r="6" spans="2:9" ht="18" customHeight="1">
      <c r="B6" s="351"/>
      <c r="C6" s="512"/>
      <c r="D6" s="512"/>
      <c r="E6" s="352"/>
      <c r="F6" s="496"/>
      <c r="G6" s="497"/>
      <c r="H6" s="497"/>
      <c r="I6" s="498"/>
    </row>
    <row r="7" spans="2:9" ht="21" customHeight="1">
      <c r="B7" s="516" t="s">
        <v>1148</v>
      </c>
      <c r="C7" s="451"/>
      <c r="D7" s="451"/>
      <c r="E7" s="118" t="s">
        <v>1149</v>
      </c>
      <c r="F7" s="491" t="s">
        <v>1272</v>
      </c>
      <c r="G7" s="443"/>
      <c r="H7" s="443"/>
      <c r="I7" s="519"/>
    </row>
    <row r="8" spans="2:9" ht="21" customHeight="1">
      <c r="B8" s="516" t="s">
        <v>1221</v>
      </c>
      <c r="C8" s="451"/>
      <c r="D8" s="451"/>
      <c r="E8" s="227" t="str">
        <f>shtSys!B248</f>
        <v>なし</v>
      </c>
      <c r="F8" s="453">
        <f>IF(OR(E8="なし",E8="自ら実施"),"",shtSys!B25)</f>
      </c>
      <c r="G8" s="454"/>
      <c r="H8" s="454"/>
      <c r="I8" s="455"/>
    </row>
    <row r="9" spans="2:9" ht="21" customHeight="1">
      <c r="B9" s="516" t="s">
        <v>1004</v>
      </c>
      <c r="C9" s="451"/>
      <c r="D9" s="451"/>
      <c r="E9" s="227" t="str">
        <f>shtSys!B252</f>
        <v>委託</v>
      </c>
      <c r="F9" s="453" t="str">
        <f>IF(OR(E9="なし",E9="自ら実施"),"",shtSys!B25)</f>
        <v>株式会社ゆいグループ</v>
      </c>
      <c r="G9" s="454"/>
      <c r="H9" s="454"/>
      <c r="I9" s="455"/>
    </row>
    <row r="10" spans="2:9" ht="21" customHeight="1">
      <c r="B10" s="516" t="s">
        <v>1244</v>
      </c>
      <c r="C10" s="451"/>
      <c r="D10" s="451"/>
      <c r="E10" s="227" t="str">
        <f>shtSys!B258</f>
        <v>なし</v>
      </c>
      <c r="F10" s="453">
        <f>IF(OR(E10="なし",E10="自ら実施"),"",shtSys!B25)</f>
      </c>
      <c r="G10" s="454"/>
      <c r="H10" s="454"/>
      <c r="I10" s="455"/>
    </row>
    <row r="11" spans="2:9" ht="21" customHeight="1">
      <c r="B11" s="516" t="s">
        <v>1260</v>
      </c>
      <c r="C11" s="451"/>
      <c r="D11" s="451"/>
      <c r="E11" s="227" t="str">
        <f>shtSys!B262</f>
        <v>なし</v>
      </c>
      <c r="F11" s="453">
        <f>IF(OR(E11="なし",E11="自ら実施"),"",shtSys!B25)</f>
      </c>
      <c r="G11" s="454"/>
      <c r="H11" s="454"/>
      <c r="I11" s="455"/>
    </row>
    <row r="12" spans="2:9" ht="21" customHeight="1">
      <c r="B12" s="526" t="s">
        <v>1230</v>
      </c>
      <c r="C12" s="524"/>
      <c r="D12" s="524"/>
      <c r="E12" s="227" t="str">
        <f>shtSys!B266</f>
        <v>委託</v>
      </c>
      <c r="F12" s="453" t="str">
        <f>IF(OR(E12="なし",E12="自ら実施"),"",shtSys!B25)</f>
        <v>株式会社ゆいグループ</v>
      </c>
      <c r="G12" s="454"/>
      <c r="H12" s="454"/>
      <c r="I12" s="455"/>
    </row>
    <row r="13" spans="2:11" ht="109.5" customHeight="1">
      <c r="B13" s="119"/>
      <c r="C13" s="451" t="s">
        <v>1212</v>
      </c>
      <c r="D13" s="451"/>
      <c r="E13" s="451"/>
      <c r="F13" s="525" t="str">
        <f>shtSys!B307</f>
        <v>1．状況把握サービス
24時間スタッフが常駐し、食事等の機会を利用して、毎日
1回以上は安否確認を行う。
2．生活相談サービス
日常の心配事や悩み（健康、趣味、人間関係等）についてス
タッフが相談に応じ、専門的な相談については専門機関や専
門家を紹介しサポートする。</v>
      </c>
      <c r="G13" s="454"/>
      <c r="H13" s="454"/>
      <c r="I13" s="455"/>
      <c r="K13" s="299" t="s">
        <v>1416</v>
      </c>
    </row>
    <row r="14" spans="2:16" ht="48" customHeight="1">
      <c r="B14" s="120"/>
      <c r="C14" s="491" t="s">
        <v>1257</v>
      </c>
      <c r="D14" s="443"/>
      <c r="E14" s="334"/>
      <c r="F14" s="525" t="str">
        <f>P14&amp;K14&amp;L14&amp;M14&amp;N14&amp;K15&amp;L15&amp;M15&amp;N15</f>
        <v>介護福祉士、介護支援専門員、養成研修修了者、看護師、居宅介護サービス事業者の職員、</v>
      </c>
      <c r="G14" s="503"/>
      <c r="H14" s="503"/>
      <c r="I14" s="504"/>
      <c r="K14" s="286" t="str">
        <f>IF(shtSys!B270="","",IF(shtSys!B270="その他職員(資格無し)","居宅介護サービス事業者の職員"&amp;"、",shtSys!B270&amp;"、"))</f>
        <v>介護福祉士、</v>
      </c>
      <c r="L14" s="286" t="str">
        <f>IF(shtSys!B273="","",IF(shtSys!B273="その他職員(資格無し)","居宅介護サービス事業者の職員"&amp;"、",shtSys!B273&amp;"、"))</f>
        <v>介護支援専門員、</v>
      </c>
      <c r="M14" s="286" t="str">
        <f>IF(shtSys!B276="","",IF(shtSys!B276="その他職員(資格無し)","居宅介護サービス事業者の職員"&amp;"、",shtSys!B276&amp;"、"))</f>
        <v>養成研修修了者、</v>
      </c>
      <c r="N14" s="286" t="str">
        <f>IF(shtSys!B279="","",IF(shtSys!B279="その他職員(資格無し)","居宅介護サービス事業者の職員"&amp;"、",shtSys!B279&amp;"、"))</f>
        <v>看護師、</v>
      </c>
      <c r="P14" s="298">
        <f>IF(shtSys!B269="","",shtSys!B269&amp;"、")</f>
      </c>
    </row>
    <row r="15" spans="2:14" ht="21" customHeight="1">
      <c r="B15" s="516" t="s">
        <v>1150</v>
      </c>
      <c r="C15" s="451"/>
      <c r="D15" s="451"/>
      <c r="E15" s="227" t="str">
        <f>shtSys!B313</f>
        <v>委託</v>
      </c>
      <c r="F15" s="453" t="str">
        <f>IF(OR(E15="なし",E15="自ら実施"),"",shtSys!B25)</f>
        <v>株式会社ゆいグループ</v>
      </c>
      <c r="G15" s="454"/>
      <c r="H15" s="454"/>
      <c r="I15" s="455"/>
      <c r="K15" s="287" t="str">
        <f>IF(shtSys!B282="","",IF(shtSys!B282="その他職員(資格無し)","居宅介護サービス事業者の職員"&amp;"、",shtSys!B282&amp;"、"))</f>
        <v>居宅介護サービス事業者の職員、</v>
      </c>
      <c r="L15" s="287">
        <f>IF(shtSys!B288="","",IF(shtSys!B288="その他職員(資格無し)","居宅介護サービス事業者の職員"&amp;"、",shtSys!B288&amp;"、"))</f>
      </c>
      <c r="M15" s="287">
        <f>IF(shtSys!B285="","",IF(shtSys!B285="その他職員(資格無し)","居宅介護サービス事業者の職員"&amp;"、",shtSys!B285&amp;"、"))</f>
      </c>
      <c r="N15" s="287">
        <f>IF(shtSys!B291="","",IF(shtSys!B291="その他職員(資格無し)","居宅介護サービス事業者の職員"&amp;"、",shtSys!B291))</f>
      </c>
    </row>
    <row r="16" spans="2:14" ht="21" customHeight="1">
      <c r="B16" s="516"/>
      <c r="C16" s="451"/>
      <c r="D16" s="451"/>
      <c r="E16" s="118" t="s">
        <v>1158</v>
      </c>
      <c r="F16" s="453" t="str">
        <f>shtSys!B314</f>
        <v>協力医療機関協定書に基づく</v>
      </c>
      <c r="G16" s="454"/>
      <c r="H16" s="454"/>
      <c r="I16" s="455"/>
      <c r="K16" s="288"/>
      <c r="L16" s="288"/>
      <c r="M16" s="288"/>
      <c r="N16" s="288"/>
    </row>
    <row r="17" spans="2:9" ht="48.75" customHeight="1">
      <c r="B17" s="523" t="s">
        <v>1166</v>
      </c>
      <c r="C17" s="524"/>
      <c r="D17" s="524"/>
      <c r="E17" s="524"/>
      <c r="F17" s="520" t="str">
        <f>shtSys!B315</f>
        <v>※別添２（有料老人ホーム・サービス付き高齢者向け住宅が提供するサービスの一覧表）</v>
      </c>
      <c r="G17" s="521"/>
      <c r="H17" s="521"/>
      <c r="I17" s="522"/>
    </row>
    <row r="18" spans="2:9" ht="125.25" customHeight="1">
      <c r="B18" s="370" t="s">
        <v>1311</v>
      </c>
      <c r="C18" s="539"/>
      <c r="D18" s="539"/>
      <c r="E18" s="461"/>
      <c r="F18" s="520" t="str">
        <f>shtSys!B316</f>
        <v>①虐待防止に関する責任者は、管理者です。
②従業者に対し、虐待防止研修を実施している。
③入居者及び家族等に苦情解決体制を整備している。
④職員会議で、定期的に虐待防止の為の啓発・周知等を行っ
ている。
⑤職員から虐待を受けたと思われる入居者を発見した場合は
、速やかに市町村に通報する。</v>
      </c>
      <c r="G18" s="521"/>
      <c r="H18" s="521"/>
      <c r="I18" s="522"/>
    </row>
    <row r="19" spans="2:12" ht="125.25" customHeight="1" thickBot="1">
      <c r="B19" s="546" t="s">
        <v>1312</v>
      </c>
      <c r="C19" s="547"/>
      <c r="D19" s="547"/>
      <c r="E19" s="548"/>
      <c r="F19" s="543" t="str">
        <f>shtSys!B317</f>
        <v>①ご家族への説明及び概ね1ヶ月の期間を定めた同意書の徴
取、身体拘束を行う理由の記録
②経過観察及び記録
③1ヶ月に1回、身体拘束廃止委員会を開き、三原則（切迫
性・非代替性・一時性）に照らし、入居者の状態及び改善取
組等について検討。
④身体拘束を継続する場合、再度、家族へ説明し、同意書を
徴取（①～③の手順）</v>
      </c>
      <c r="G19" s="544"/>
      <c r="H19" s="544"/>
      <c r="I19" s="545"/>
      <c r="J19" s="3"/>
      <c r="K19" s="40"/>
      <c r="L19" s="40"/>
    </row>
    <row r="20" ht="21" customHeight="1">
      <c r="F20" s="108" t="s">
        <v>1250</v>
      </c>
    </row>
    <row r="21" spans="1:6" s="3" customFormat="1" ht="21" customHeight="1">
      <c r="A21" s="2"/>
      <c r="B21" s="510" t="s">
        <v>1262</v>
      </c>
      <c r="C21" s="510"/>
      <c r="D21" s="510"/>
      <c r="E21" s="510"/>
      <c r="F21" s="510"/>
    </row>
    <row r="22" spans="1:9" s="3" customFormat="1" ht="21" customHeight="1" thickBot="1">
      <c r="A22" s="2"/>
      <c r="B22" s="505" t="s">
        <v>1354</v>
      </c>
      <c r="C22" s="505"/>
      <c r="D22" s="505"/>
      <c r="E22" s="505"/>
      <c r="F22" s="505"/>
      <c r="G22" s="27"/>
      <c r="H22" s="27"/>
      <c r="I22" s="27"/>
    </row>
    <row r="23" spans="1:9" s="3" customFormat="1" ht="21" customHeight="1">
      <c r="A23" s="2"/>
      <c r="B23" s="411" t="s">
        <v>1247</v>
      </c>
      <c r="C23" s="517"/>
      <c r="D23" s="412"/>
      <c r="E23" s="121" t="s">
        <v>1239</v>
      </c>
      <c r="F23" s="535">
        <f>shtSys!B413</f>
        <v>0</v>
      </c>
      <c r="G23" s="535"/>
      <c r="H23" s="535"/>
      <c r="I23" s="536"/>
    </row>
    <row r="24" spans="1:9" s="3" customFormat="1" ht="21" customHeight="1">
      <c r="A24" s="2"/>
      <c r="B24" s="351"/>
      <c r="C24" s="512"/>
      <c r="D24" s="352"/>
      <c r="E24" s="506">
        <f>shtSys!B414</f>
        <v>0</v>
      </c>
      <c r="F24" s="507"/>
      <c r="G24" s="507"/>
      <c r="H24" s="507"/>
      <c r="I24" s="508"/>
    </row>
    <row r="25" spans="1:10" s="3" customFormat="1" ht="21" customHeight="1">
      <c r="A25" s="2"/>
      <c r="B25" s="422" t="s">
        <v>975</v>
      </c>
      <c r="C25" s="431"/>
      <c r="D25" s="431"/>
      <c r="E25" s="281">
        <f>shtSys!B415</f>
        <v>0</v>
      </c>
      <c r="F25" s="122"/>
      <c r="G25" s="122"/>
      <c r="H25" s="123"/>
      <c r="I25" s="124"/>
      <c r="J25" s="4"/>
    </row>
    <row r="26" spans="1:10" s="3" customFormat="1" ht="21" customHeight="1">
      <c r="A26" s="2"/>
      <c r="B26" s="424"/>
      <c r="C26" s="527"/>
      <c r="D26" s="527"/>
      <c r="E26" s="531">
        <f>shtSys!B416&amp;shtSys!B417</f>
      </c>
      <c r="F26" s="532"/>
      <c r="G26" s="532"/>
      <c r="H26" s="532"/>
      <c r="I26" s="533"/>
      <c r="J26" s="9"/>
    </row>
    <row r="27" spans="1:10" s="3" customFormat="1" ht="21" customHeight="1">
      <c r="A27" s="2"/>
      <c r="B27" s="422" t="s">
        <v>1248</v>
      </c>
      <c r="C27" s="431"/>
      <c r="D27" s="431"/>
      <c r="E27" s="125" t="s">
        <v>1306</v>
      </c>
      <c r="F27" s="507">
        <f>shtSys!B419</f>
        <v>0</v>
      </c>
      <c r="G27" s="507"/>
      <c r="H27" s="507"/>
      <c r="I27" s="508"/>
      <c r="J27" s="9"/>
    </row>
    <row r="28" spans="1:10" s="3" customFormat="1" ht="21" customHeight="1">
      <c r="A28" s="2"/>
      <c r="B28" s="424"/>
      <c r="C28" s="527"/>
      <c r="D28" s="527"/>
      <c r="E28" s="531">
        <f>shtSys!B420</f>
        <v>0</v>
      </c>
      <c r="F28" s="532"/>
      <c r="G28" s="532"/>
      <c r="H28" s="532"/>
      <c r="I28" s="533"/>
      <c r="J28" s="9"/>
    </row>
    <row r="29" spans="1:9" s="3" customFormat="1" ht="21" customHeight="1" thickBot="1">
      <c r="A29" s="2"/>
      <c r="B29" s="327" t="s">
        <v>1263</v>
      </c>
      <c r="C29" s="534"/>
      <c r="D29" s="328"/>
      <c r="E29" s="540">
        <f>shtSys!B421</f>
        <v>0</v>
      </c>
      <c r="F29" s="541"/>
      <c r="G29" s="541"/>
      <c r="H29" s="541"/>
      <c r="I29" s="542"/>
    </row>
    <row r="30" spans="1:9" s="3" customFormat="1" ht="21" customHeight="1">
      <c r="A30" s="2"/>
      <c r="B30" s="411" t="s">
        <v>1247</v>
      </c>
      <c r="C30" s="517"/>
      <c r="D30" s="412"/>
      <c r="E30" s="121" t="s">
        <v>1239</v>
      </c>
      <c r="F30" s="535">
        <f>shtSys!B423</f>
        <v>0</v>
      </c>
      <c r="G30" s="535"/>
      <c r="H30" s="535"/>
      <c r="I30" s="536"/>
    </row>
    <row r="31" spans="1:9" s="3" customFormat="1" ht="21" customHeight="1">
      <c r="A31" s="2"/>
      <c r="B31" s="351"/>
      <c r="C31" s="512"/>
      <c r="D31" s="352"/>
      <c r="E31" s="506">
        <f>shtSys!B424</f>
        <v>0</v>
      </c>
      <c r="F31" s="507"/>
      <c r="G31" s="507"/>
      <c r="H31" s="507"/>
      <c r="I31" s="508"/>
    </row>
    <row r="32" spans="1:10" s="3" customFormat="1" ht="21" customHeight="1">
      <c r="A32" s="2"/>
      <c r="B32" s="422" t="s">
        <v>975</v>
      </c>
      <c r="C32" s="431"/>
      <c r="D32" s="431"/>
      <c r="E32" s="281">
        <f>shtSys!B425</f>
        <v>0</v>
      </c>
      <c r="F32" s="122"/>
      <c r="G32" s="122"/>
      <c r="H32" s="123"/>
      <c r="I32" s="124"/>
      <c r="J32" s="4"/>
    </row>
    <row r="33" spans="1:10" s="3" customFormat="1" ht="21" customHeight="1">
      <c r="A33" s="2"/>
      <c r="B33" s="424"/>
      <c r="C33" s="527"/>
      <c r="D33" s="527"/>
      <c r="E33" s="531">
        <f>shtSys!B426&amp;shtSys!B427</f>
      </c>
      <c r="F33" s="532"/>
      <c r="G33" s="532"/>
      <c r="H33" s="532"/>
      <c r="I33" s="533"/>
      <c r="J33" s="9"/>
    </row>
    <row r="34" spans="1:10" s="3" customFormat="1" ht="21" customHeight="1">
      <c r="A34" s="2"/>
      <c r="B34" s="422" t="s">
        <v>1248</v>
      </c>
      <c r="C34" s="431"/>
      <c r="D34" s="431"/>
      <c r="E34" s="125" t="s">
        <v>1306</v>
      </c>
      <c r="F34" s="507">
        <f>shtSys!B429</f>
        <v>0</v>
      </c>
      <c r="G34" s="507"/>
      <c r="H34" s="507"/>
      <c r="I34" s="508"/>
      <c r="J34" s="9"/>
    </row>
    <row r="35" spans="1:10" s="3" customFormat="1" ht="21" customHeight="1">
      <c r="A35" s="2"/>
      <c r="B35" s="424"/>
      <c r="C35" s="527"/>
      <c r="D35" s="527"/>
      <c r="E35" s="531">
        <f>shtSys!B430</f>
        <v>0</v>
      </c>
      <c r="F35" s="532"/>
      <c r="G35" s="532"/>
      <c r="H35" s="532"/>
      <c r="I35" s="533"/>
      <c r="J35" s="9"/>
    </row>
    <row r="36" spans="1:9" s="3" customFormat="1" ht="21" customHeight="1" thickBot="1">
      <c r="A36" s="2"/>
      <c r="B36" s="327" t="s">
        <v>1263</v>
      </c>
      <c r="C36" s="534"/>
      <c r="D36" s="328"/>
      <c r="E36" s="540">
        <f>shtSys!B431</f>
        <v>0</v>
      </c>
      <c r="F36" s="541"/>
      <c r="G36" s="541"/>
      <c r="H36" s="541"/>
      <c r="I36" s="542"/>
    </row>
    <row r="37" spans="1:9" s="3" customFormat="1" ht="21" customHeight="1">
      <c r="A37" s="2"/>
      <c r="B37" s="411" t="s">
        <v>1247</v>
      </c>
      <c r="C37" s="517"/>
      <c r="D37" s="412"/>
      <c r="E37" s="121" t="s">
        <v>1239</v>
      </c>
      <c r="F37" s="535">
        <f>shtSys!B433</f>
        <v>0</v>
      </c>
      <c r="G37" s="535"/>
      <c r="H37" s="535"/>
      <c r="I37" s="536"/>
    </row>
    <row r="38" spans="1:9" s="3" customFormat="1" ht="21" customHeight="1">
      <c r="A38" s="2"/>
      <c r="B38" s="351"/>
      <c r="C38" s="512"/>
      <c r="D38" s="352"/>
      <c r="E38" s="506">
        <f>shtSys!B434</f>
        <v>0</v>
      </c>
      <c r="F38" s="507"/>
      <c r="G38" s="507"/>
      <c r="H38" s="507"/>
      <c r="I38" s="508"/>
    </row>
    <row r="39" spans="1:10" s="3" customFormat="1" ht="21" customHeight="1">
      <c r="A39" s="2"/>
      <c r="B39" s="422" t="s">
        <v>975</v>
      </c>
      <c r="C39" s="431"/>
      <c r="D39" s="431"/>
      <c r="E39" s="281">
        <f>shtSys!B435</f>
        <v>0</v>
      </c>
      <c r="F39" s="122"/>
      <c r="G39" s="122"/>
      <c r="H39" s="123"/>
      <c r="I39" s="124"/>
      <c r="J39" s="4"/>
    </row>
    <row r="40" spans="1:10" s="3" customFormat="1" ht="21" customHeight="1">
      <c r="A40" s="2"/>
      <c r="B40" s="424"/>
      <c r="C40" s="527"/>
      <c r="D40" s="527"/>
      <c r="E40" s="531">
        <f>shtSys!B436&amp;shtSys!B437</f>
      </c>
      <c r="F40" s="532"/>
      <c r="G40" s="532"/>
      <c r="H40" s="532"/>
      <c r="I40" s="533"/>
      <c r="J40" s="9"/>
    </row>
    <row r="41" spans="1:10" s="3" customFormat="1" ht="21" customHeight="1">
      <c r="A41" s="2"/>
      <c r="B41" s="422" t="s">
        <v>1248</v>
      </c>
      <c r="C41" s="431"/>
      <c r="D41" s="431"/>
      <c r="E41" s="125" t="s">
        <v>1306</v>
      </c>
      <c r="F41" s="507">
        <f>shtSys!B439</f>
        <v>0</v>
      </c>
      <c r="G41" s="507"/>
      <c r="H41" s="507"/>
      <c r="I41" s="508"/>
      <c r="J41" s="9"/>
    </row>
    <row r="42" spans="1:10" s="3" customFormat="1" ht="21" customHeight="1">
      <c r="A42" s="2"/>
      <c r="B42" s="424"/>
      <c r="C42" s="527"/>
      <c r="D42" s="527"/>
      <c r="E42" s="531">
        <f>shtSys!B440</f>
        <v>0</v>
      </c>
      <c r="F42" s="532"/>
      <c r="G42" s="532"/>
      <c r="H42" s="532"/>
      <c r="I42" s="533"/>
      <c r="J42" s="9"/>
    </row>
    <row r="43" spans="1:9" s="3" customFormat="1" ht="21" customHeight="1" thickBot="1">
      <c r="A43" s="2"/>
      <c r="B43" s="327" t="s">
        <v>1263</v>
      </c>
      <c r="C43" s="534"/>
      <c r="D43" s="328"/>
      <c r="E43" s="540">
        <f>shtSys!B441</f>
        <v>0</v>
      </c>
      <c r="F43" s="541"/>
      <c r="G43" s="541"/>
      <c r="H43" s="541"/>
      <c r="I43" s="542"/>
    </row>
    <row r="44" spans="1:6" s="3" customFormat="1" ht="12.75" customHeight="1">
      <c r="A44" s="2"/>
      <c r="B44" s="2"/>
      <c r="C44" s="2"/>
      <c r="F44" s="1"/>
    </row>
    <row r="45" spans="1:6" s="3" customFormat="1" ht="21" customHeight="1">
      <c r="A45" s="2"/>
      <c r="B45" s="510" t="s">
        <v>1265</v>
      </c>
      <c r="C45" s="510"/>
      <c r="D45" s="510"/>
      <c r="E45" s="510"/>
      <c r="F45" s="510"/>
    </row>
    <row r="46" spans="1:9" s="3" customFormat="1" ht="21" customHeight="1" thickBot="1">
      <c r="A46" s="2"/>
      <c r="B46" s="505" t="s">
        <v>1355</v>
      </c>
      <c r="C46" s="505"/>
      <c r="D46" s="505"/>
      <c r="E46" s="505"/>
      <c r="F46" s="505"/>
      <c r="G46" s="505"/>
      <c r="H46" s="505"/>
      <c r="I46" s="505"/>
    </row>
    <row r="47" spans="2:9" ht="21" customHeight="1">
      <c r="B47" s="411" t="s">
        <v>1247</v>
      </c>
      <c r="C47" s="517"/>
      <c r="D47" s="412"/>
      <c r="E47" s="121" t="s">
        <v>1241</v>
      </c>
      <c r="F47" s="535">
        <f>shtSys!B442</f>
        <v>0</v>
      </c>
      <c r="G47" s="535"/>
      <c r="H47" s="535"/>
      <c r="I47" s="536"/>
    </row>
    <row r="48" spans="2:9" ht="21" customHeight="1">
      <c r="B48" s="351"/>
      <c r="C48" s="512"/>
      <c r="D48" s="352"/>
      <c r="E48" s="506">
        <f>shtSys!B443</f>
        <v>0</v>
      </c>
      <c r="F48" s="507"/>
      <c r="G48" s="507"/>
      <c r="H48" s="507"/>
      <c r="I48" s="508"/>
    </row>
    <row r="49" spans="2:9" ht="21" customHeight="1">
      <c r="B49" s="422" t="s">
        <v>975</v>
      </c>
      <c r="C49" s="431"/>
      <c r="D49" s="431"/>
      <c r="E49" s="563">
        <f>shtSys!B444</f>
        <v>0</v>
      </c>
      <c r="F49" s="564"/>
      <c r="G49" s="564"/>
      <c r="H49" s="564"/>
      <c r="I49" s="565"/>
    </row>
    <row r="50" spans="2:10" ht="36" customHeight="1">
      <c r="B50" s="424"/>
      <c r="C50" s="527"/>
      <c r="D50" s="527"/>
      <c r="E50" s="496">
        <f>shtSys!B445&amp;shtSys!B446</f>
      </c>
      <c r="F50" s="497"/>
      <c r="G50" s="497"/>
      <c r="H50" s="497"/>
      <c r="I50" s="498"/>
      <c r="J50" s="9"/>
    </row>
    <row r="51" spans="2:10" ht="21" customHeight="1">
      <c r="B51" s="422" t="s">
        <v>1248</v>
      </c>
      <c r="C51" s="431"/>
      <c r="D51" s="431"/>
      <c r="E51" s="125" t="s">
        <v>1239</v>
      </c>
      <c r="F51" s="507">
        <f>shtSys!B449</f>
        <v>0</v>
      </c>
      <c r="G51" s="507"/>
      <c r="H51" s="507"/>
      <c r="I51" s="508"/>
      <c r="J51" s="9"/>
    </row>
    <row r="52" spans="2:10" ht="21" customHeight="1">
      <c r="B52" s="424"/>
      <c r="C52" s="527"/>
      <c r="D52" s="527"/>
      <c r="E52" s="531">
        <f>shtSys!B450</f>
        <v>0</v>
      </c>
      <c r="F52" s="532"/>
      <c r="G52" s="532"/>
      <c r="H52" s="532"/>
      <c r="I52" s="533"/>
      <c r="J52" s="9"/>
    </row>
    <row r="53" spans="2:9" ht="41.25" customHeight="1" thickBot="1">
      <c r="B53" s="327" t="s">
        <v>1264</v>
      </c>
      <c r="C53" s="534"/>
      <c r="D53" s="328"/>
      <c r="E53" s="560">
        <f>shtSys!B451</f>
        <v>0</v>
      </c>
      <c r="F53" s="561"/>
      <c r="G53" s="561"/>
      <c r="H53" s="561"/>
      <c r="I53" s="562"/>
    </row>
    <row r="54" spans="2:9" ht="21" customHeight="1">
      <c r="B54" s="411" t="s">
        <v>1247</v>
      </c>
      <c r="C54" s="517"/>
      <c r="D54" s="412"/>
      <c r="E54" s="121" t="s">
        <v>1239</v>
      </c>
      <c r="F54" s="535">
        <f>shtSys!B452</f>
        <v>0</v>
      </c>
      <c r="G54" s="535"/>
      <c r="H54" s="535"/>
      <c r="I54" s="536"/>
    </row>
    <row r="55" spans="2:9" ht="21" customHeight="1">
      <c r="B55" s="351"/>
      <c r="C55" s="512"/>
      <c r="D55" s="352"/>
      <c r="E55" s="506">
        <f>shtSys!B453</f>
        <v>0</v>
      </c>
      <c r="F55" s="507"/>
      <c r="G55" s="507"/>
      <c r="H55" s="507"/>
      <c r="I55" s="508"/>
    </row>
    <row r="56" spans="2:9" ht="21" customHeight="1">
      <c r="B56" s="422" t="s">
        <v>975</v>
      </c>
      <c r="C56" s="431"/>
      <c r="D56" s="431"/>
      <c r="E56" s="563">
        <f>shtSys!B454</f>
        <v>0</v>
      </c>
      <c r="F56" s="564"/>
      <c r="G56" s="564"/>
      <c r="H56" s="564"/>
      <c r="I56" s="565"/>
    </row>
    <row r="57" spans="2:10" ht="20.25" customHeight="1">
      <c r="B57" s="424"/>
      <c r="C57" s="527"/>
      <c r="D57" s="527"/>
      <c r="E57" s="531">
        <f>shtSys!B455&amp;shtSys!B456</f>
      </c>
      <c r="F57" s="532"/>
      <c r="G57" s="532"/>
      <c r="H57" s="532"/>
      <c r="I57" s="533"/>
      <c r="J57" s="9"/>
    </row>
    <row r="58" spans="2:10" ht="21" customHeight="1">
      <c r="B58" s="422" t="s">
        <v>1248</v>
      </c>
      <c r="C58" s="431"/>
      <c r="D58" s="431"/>
      <c r="E58" s="125" t="s">
        <v>1239</v>
      </c>
      <c r="F58" s="507">
        <f>shtSys!B459</f>
        <v>0</v>
      </c>
      <c r="G58" s="507"/>
      <c r="H58" s="507"/>
      <c r="I58" s="508"/>
      <c r="J58" s="9"/>
    </row>
    <row r="59" spans="2:10" ht="21" customHeight="1">
      <c r="B59" s="424"/>
      <c r="C59" s="527"/>
      <c r="D59" s="527"/>
      <c r="E59" s="531">
        <f>shtSys!B460</f>
        <v>0</v>
      </c>
      <c r="F59" s="532"/>
      <c r="G59" s="532"/>
      <c r="H59" s="532"/>
      <c r="I59" s="533"/>
      <c r="J59" s="9"/>
    </row>
    <row r="60" spans="2:9" ht="21" customHeight="1" thickBot="1">
      <c r="B60" s="327" t="s">
        <v>1264</v>
      </c>
      <c r="C60" s="534"/>
      <c r="D60" s="328"/>
      <c r="E60" s="540">
        <f>shtSys!B461</f>
        <v>0</v>
      </c>
      <c r="F60" s="541"/>
      <c r="G60" s="541"/>
      <c r="H60" s="541"/>
      <c r="I60" s="542"/>
    </row>
    <row r="61" spans="2:9" ht="21" customHeight="1">
      <c r="B61" s="411" t="s">
        <v>1247</v>
      </c>
      <c r="C61" s="517"/>
      <c r="D61" s="412"/>
      <c r="E61" s="121" t="s">
        <v>1239</v>
      </c>
      <c r="F61" s="535">
        <f>shtSys!B462</f>
        <v>0</v>
      </c>
      <c r="G61" s="535"/>
      <c r="H61" s="535"/>
      <c r="I61" s="536"/>
    </row>
    <row r="62" spans="2:9" ht="21" customHeight="1">
      <c r="B62" s="351"/>
      <c r="C62" s="512"/>
      <c r="D62" s="352"/>
      <c r="E62" s="506">
        <f>shtSys!B463</f>
        <v>0</v>
      </c>
      <c r="F62" s="507"/>
      <c r="G62" s="507"/>
      <c r="H62" s="507"/>
      <c r="I62" s="508"/>
    </row>
    <row r="63" spans="2:9" ht="21" customHeight="1">
      <c r="B63" s="422" t="s">
        <v>975</v>
      </c>
      <c r="C63" s="431"/>
      <c r="D63" s="431"/>
      <c r="E63" s="563">
        <f>shtSys!B464</f>
        <v>0</v>
      </c>
      <c r="F63" s="564"/>
      <c r="G63" s="564"/>
      <c r="H63" s="564"/>
      <c r="I63" s="565"/>
    </row>
    <row r="64" spans="2:10" ht="21" customHeight="1">
      <c r="B64" s="424"/>
      <c r="C64" s="527"/>
      <c r="D64" s="527"/>
      <c r="E64" s="531">
        <f>shtSys!B465&amp;shtSys!B466</f>
      </c>
      <c r="F64" s="532"/>
      <c r="G64" s="532"/>
      <c r="H64" s="532"/>
      <c r="I64" s="533"/>
      <c r="J64" s="9"/>
    </row>
    <row r="65" spans="2:10" ht="21" customHeight="1">
      <c r="B65" s="422" t="s">
        <v>1248</v>
      </c>
      <c r="C65" s="431"/>
      <c r="D65" s="431"/>
      <c r="E65" s="125" t="s">
        <v>1239</v>
      </c>
      <c r="F65" s="507">
        <f>shtSys!B469</f>
        <v>0</v>
      </c>
      <c r="G65" s="507"/>
      <c r="H65" s="507"/>
      <c r="I65" s="508"/>
      <c r="J65" s="9"/>
    </row>
    <row r="66" spans="2:10" ht="21" customHeight="1">
      <c r="B66" s="424"/>
      <c r="C66" s="527"/>
      <c r="D66" s="527"/>
      <c r="E66" s="531">
        <f>shtSys!B470</f>
        <v>0</v>
      </c>
      <c r="F66" s="532"/>
      <c r="G66" s="532"/>
      <c r="H66" s="532"/>
      <c r="I66" s="533"/>
      <c r="J66" s="9"/>
    </row>
    <row r="67" spans="2:9" ht="21" customHeight="1" thickBot="1">
      <c r="B67" s="327" t="s">
        <v>1264</v>
      </c>
      <c r="C67" s="534"/>
      <c r="D67" s="328"/>
      <c r="E67" s="540">
        <f>shtSys!B471</f>
        <v>0</v>
      </c>
      <c r="F67" s="541"/>
      <c r="G67" s="541"/>
      <c r="H67" s="541"/>
      <c r="I67" s="542"/>
    </row>
    <row r="68" spans="2:5" ht="21" customHeight="1" thickBot="1">
      <c r="B68" s="505" t="s">
        <v>1275</v>
      </c>
      <c r="C68" s="505"/>
      <c r="D68" s="505"/>
      <c r="E68" s="505"/>
    </row>
    <row r="69" spans="2:9" ht="21" customHeight="1">
      <c r="B69" s="528" t="s">
        <v>1005</v>
      </c>
      <c r="C69" s="529"/>
      <c r="D69" s="530"/>
      <c r="E69" s="537" t="str">
        <f>shtSys!B329</f>
        <v>救急車の手配</v>
      </c>
      <c r="F69" s="538"/>
      <c r="G69" s="538"/>
      <c r="H69" s="126"/>
      <c r="I69" s="127"/>
    </row>
    <row r="70" spans="2:9" ht="21" customHeight="1">
      <c r="B70" s="333"/>
      <c r="C70" s="443"/>
      <c r="D70" s="334"/>
      <c r="E70" s="278" t="s">
        <v>1213</v>
      </c>
      <c r="F70" s="454">
        <f>shtSys!B330</f>
        <v>0</v>
      </c>
      <c r="G70" s="454"/>
      <c r="H70" s="454"/>
      <c r="I70" s="455"/>
    </row>
    <row r="71" spans="2:12" ht="21" customHeight="1">
      <c r="B71" s="338" t="s">
        <v>1261</v>
      </c>
      <c r="C71" s="569"/>
      <c r="D71" s="339"/>
      <c r="E71" s="33" t="s">
        <v>941</v>
      </c>
      <c r="F71" s="499" t="str">
        <f>shtSys!B332</f>
        <v>医療法人健智会　しみずファミリークリニック</v>
      </c>
      <c r="G71" s="499"/>
      <c r="H71" s="499"/>
      <c r="I71" s="500"/>
      <c r="K71" s="93"/>
      <c r="L71" s="93"/>
    </row>
    <row r="72" spans="2:12" ht="33" customHeight="1">
      <c r="B72" s="396"/>
      <c r="C72" s="570"/>
      <c r="D72" s="397"/>
      <c r="E72" s="33" t="s">
        <v>1006</v>
      </c>
      <c r="F72" s="501" t="str">
        <f>shtSys!B334&amp;shtSys!B335</f>
        <v>大阪府守口市藤田町5丁目8番5号</v>
      </c>
      <c r="G72" s="501"/>
      <c r="H72" s="501"/>
      <c r="I72" s="502"/>
      <c r="K72" s="93"/>
      <c r="L72" s="93"/>
    </row>
    <row r="73" spans="2:12" ht="41.25" customHeight="1">
      <c r="B73" s="396"/>
      <c r="C73" s="570"/>
      <c r="D73" s="397"/>
      <c r="E73" s="33" t="s">
        <v>1007</v>
      </c>
      <c r="F73" s="525" t="str">
        <f>shtSys!B337</f>
        <v>内科、外科、アレルギー科</v>
      </c>
      <c r="G73" s="503"/>
      <c r="H73" s="503"/>
      <c r="I73" s="504"/>
      <c r="K73" s="93"/>
      <c r="L73" s="93"/>
    </row>
    <row r="74" spans="2:12" ht="21" customHeight="1">
      <c r="B74" s="396"/>
      <c r="C74" s="570"/>
      <c r="D74" s="397"/>
      <c r="E74" s="492" t="s">
        <v>1008</v>
      </c>
      <c r="F74" s="468" t="str">
        <f>shtSys!B338</f>
        <v>その他</v>
      </c>
      <c r="G74" s="469"/>
      <c r="H74" s="43"/>
      <c r="I74" s="129"/>
      <c r="K74" s="93"/>
      <c r="L74" s="93"/>
    </row>
    <row r="75" spans="2:9" ht="42" customHeight="1">
      <c r="B75" s="396"/>
      <c r="C75" s="570"/>
      <c r="D75" s="397"/>
      <c r="E75" s="492"/>
      <c r="F75" s="128" t="s">
        <v>1213</v>
      </c>
      <c r="G75" s="503" t="str">
        <f>shtSys!B339</f>
        <v>通常並びに緊急時の医療行為</v>
      </c>
      <c r="H75" s="503"/>
      <c r="I75" s="504"/>
    </row>
    <row r="76" spans="2:9" ht="21" customHeight="1">
      <c r="B76" s="396"/>
      <c r="C76" s="570"/>
      <c r="D76" s="397"/>
      <c r="E76" s="33" t="s">
        <v>941</v>
      </c>
      <c r="F76" s="499" t="str">
        <f>shtSys!B341</f>
        <v>医療法人正幸会　正幸会病院</v>
      </c>
      <c r="G76" s="499"/>
      <c r="H76" s="499"/>
      <c r="I76" s="500"/>
    </row>
    <row r="77" spans="2:9" ht="33" customHeight="1">
      <c r="B77" s="396"/>
      <c r="C77" s="570"/>
      <c r="D77" s="397"/>
      <c r="E77" s="33" t="s">
        <v>1006</v>
      </c>
      <c r="F77" s="525" t="str">
        <f>shtSys!B343&amp;shtSys!B344</f>
        <v>大阪府門真市中町11番54号</v>
      </c>
      <c r="G77" s="503"/>
      <c r="H77" s="503"/>
      <c r="I77" s="504"/>
    </row>
    <row r="78" spans="2:9" ht="41.25" customHeight="1">
      <c r="B78" s="396"/>
      <c r="C78" s="570"/>
      <c r="D78" s="397"/>
      <c r="E78" s="33" t="s">
        <v>1007</v>
      </c>
      <c r="F78" s="501" t="str">
        <f>shtSys!B346</f>
        <v>内科、消化器内科、呼吸器内科、循環器内科、放射線科</v>
      </c>
      <c r="G78" s="501"/>
      <c r="H78" s="501"/>
      <c r="I78" s="502"/>
    </row>
    <row r="79" spans="2:9" ht="21" customHeight="1">
      <c r="B79" s="396"/>
      <c r="C79" s="570"/>
      <c r="D79" s="397"/>
      <c r="E79" s="492" t="s">
        <v>1008</v>
      </c>
      <c r="F79" s="468" t="str">
        <f>shtSys!B347</f>
        <v>その他</v>
      </c>
      <c r="G79" s="469"/>
      <c r="H79" s="55"/>
      <c r="I79" s="129"/>
    </row>
    <row r="80" spans="2:9" ht="42" customHeight="1">
      <c r="B80" s="396"/>
      <c r="C80" s="570"/>
      <c r="D80" s="397"/>
      <c r="E80" s="492"/>
      <c r="F80" s="128" t="s">
        <v>1213</v>
      </c>
      <c r="G80" s="503" t="str">
        <f>shtSys!B348</f>
        <v>通常並びに緊急時の医療行為</v>
      </c>
      <c r="H80" s="503"/>
      <c r="I80" s="504"/>
    </row>
    <row r="81" spans="2:12" ht="21" customHeight="1">
      <c r="B81" s="396"/>
      <c r="C81" s="570"/>
      <c r="D81" s="397"/>
      <c r="E81" s="33" t="s">
        <v>941</v>
      </c>
      <c r="F81" s="499" t="str">
        <f>shtSys!B350</f>
        <v>医療法人愛泉会　愛泉会病院</v>
      </c>
      <c r="G81" s="499"/>
      <c r="H81" s="499"/>
      <c r="I81" s="500"/>
      <c r="K81" s="93"/>
      <c r="L81" s="93"/>
    </row>
    <row r="82" spans="2:12" ht="33" customHeight="1">
      <c r="B82" s="396"/>
      <c r="C82" s="570"/>
      <c r="D82" s="397"/>
      <c r="E82" s="33" t="s">
        <v>1006</v>
      </c>
      <c r="F82" s="501" t="str">
        <f>shtSys!B352&amp;shtSys!B353</f>
        <v>大阪府守口市八雲中町2丁目4番26号</v>
      </c>
      <c r="G82" s="501"/>
      <c r="H82" s="501"/>
      <c r="I82" s="502"/>
      <c r="K82" s="93"/>
      <c r="L82" s="93"/>
    </row>
    <row r="83" spans="2:12" ht="41.25" customHeight="1">
      <c r="B83" s="396"/>
      <c r="C83" s="570"/>
      <c r="D83" s="397"/>
      <c r="E83" s="33" t="s">
        <v>1007</v>
      </c>
      <c r="F83" s="501" t="str">
        <f>shtSys!B355</f>
        <v>消化器内科、呼吸器内科、内科、整形外科、外科、皮膚科、リハビリテーション科、放射線科</v>
      </c>
      <c r="G83" s="501"/>
      <c r="H83" s="501"/>
      <c r="I83" s="502"/>
      <c r="K83" s="93"/>
      <c r="L83" s="93"/>
    </row>
    <row r="84" spans="2:12" ht="21" customHeight="1">
      <c r="B84" s="396"/>
      <c r="C84" s="570"/>
      <c r="D84" s="397"/>
      <c r="E84" s="492" t="s">
        <v>1008</v>
      </c>
      <c r="F84" s="468" t="str">
        <f>shtSys!B356</f>
        <v>その他</v>
      </c>
      <c r="G84" s="469"/>
      <c r="H84" s="43"/>
      <c r="I84" s="129"/>
      <c r="K84" s="93"/>
      <c r="L84" s="93"/>
    </row>
    <row r="85" spans="2:9" ht="42" customHeight="1">
      <c r="B85" s="396"/>
      <c r="C85" s="570"/>
      <c r="D85" s="397"/>
      <c r="E85" s="492"/>
      <c r="F85" s="128" t="s">
        <v>1213</v>
      </c>
      <c r="G85" s="503" t="str">
        <f>shtSys!B357</f>
        <v>通常並びに緊急時の医療行為</v>
      </c>
      <c r="H85" s="503"/>
      <c r="I85" s="504"/>
    </row>
    <row r="86" spans="2:9" ht="21" customHeight="1">
      <c r="B86" s="396"/>
      <c r="C86" s="570"/>
      <c r="D86" s="397"/>
      <c r="E86" s="33" t="s">
        <v>941</v>
      </c>
      <c r="F86" s="499" t="str">
        <f>shtSys!B359</f>
        <v>医療法人亀寿会</v>
      </c>
      <c r="G86" s="499"/>
      <c r="H86" s="499"/>
      <c r="I86" s="500"/>
    </row>
    <row r="87" spans="2:9" ht="33" customHeight="1">
      <c r="B87" s="396"/>
      <c r="C87" s="570"/>
      <c r="D87" s="397"/>
      <c r="E87" s="33" t="s">
        <v>1006</v>
      </c>
      <c r="F87" s="501" t="str">
        <f>shtSys!B361&amp;shtSys!B362</f>
        <v>大阪府枚方市西禁野2丁目2番28号 第一黒川ビル1階</v>
      </c>
      <c r="G87" s="501"/>
      <c r="H87" s="501"/>
      <c r="I87" s="502"/>
    </row>
    <row r="88" spans="2:9" ht="41.25" customHeight="1">
      <c r="B88" s="396"/>
      <c r="C88" s="570"/>
      <c r="D88" s="397"/>
      <c r="E88" s="33" t="s">
        <v>1007</v>
      </c>
      <c r="F88" s="501" t="str">
        <f>shtSys!B364</f>
        <v>内科、精神科</v>
      </c>
      <c r="G88" s="501"/>
      <c r="H88" s="501"/>
      <c r="I88" s="502"/>
    </row>
    <row r="89" spans="2:9" ht="21" customHeight="1">
      <c r="B89" s="396"/>
      <c r="C89" s="570"/>
      <c r="D89" s="397"/>
      <c r="E89" s="492" t="s">
        <v>1008</v>
      </c>
      <c r="F89" s="468" t="str">
        <f>shtSys!B365</f>
        <v>その他</v>
      </c>
      <c r="G89" s="469"/>
      <c r="H89" s="55"/>
      <c r="I89" s="129"/>
    </row>
    <row r="90" spans="2:9" ht="42" customHeight="1">
      <c r="B90" s="396"/>
      <c r="C90" s="570"/>
      <c r="D90" s="397"/>
      <c r="E90" s="492"/>
      <c r="F90" s="128" t="s">
        <v>1213</v>
      </c>
      <c r="G90" s="503" t="str">
        <f>shtSys!B366</f>
        <v>診察および健康相談、健康診断</v>
      </c>
      <c r="H90" s="503"/>
      <c r="I90" s="504"/>
    </row>
    <row r="91" spans="2:12" ht="21" customHeight="1">
      <c r="B91" s="396"/>
      <c r="C91" s="570"/>
      <c r="D91" s="397"/>
      <c r="E91" s="33" t="s">
        <v>941</v>
      </c>
      <c r="F91" s="499">
        <f>shtSys!B368</f>
        <v>0</v>
      </c>
      <c r="G91" s="499"/>
      <c r="H91" s="499"/>
      <c r="I91" s="500"/>
      <c r="K91" s="93"/>
      <c r="L91" s="93"/>
    </row>
    <row r="92" spans="2:12" ht="33" customHeight="1">
      <c r="B92" s="396"/>
      <c r="C92" s="570"/>
      <c r="D92" s="397"/>
      <c r="E92" s="33" t="s">
        <v>1006</v>
      </c>
      <c r="F92" s="501">
        <f>shtSys!B370&amp;shtSys!B371</f>
      </c>
      <c r="G92" s="501"/>
      <c r="H92" s="501"/>
      <c r="I92" s="502"/>
      <c r="K92" s="93"/>
      <c r="L92" s="93"/>
    </row>
    <row r="93" spans="2:12" ht="41.25" customHeight="1">
      <c r="B93" s="396"/>
      <c r="C93" s="570"/>
      <c r="D93" s="397"/>
      <c r="E93" s="33" t="s">
        <v>1007</v>
      </c>
      <c r="F93" s="501">
        <f>shtSys!B373</f>
        <v>0</v>
      </c>
      <c r="G93" s="501"/>
      <c r="H93" s="501"/>
      <c r="I93" s="502"/>
      <c r="K93" s="93"/>
      <c r="L93" s="93"/>
    </row>
    <row r="94" spans="2:12" ht="21" customHeight="1">
      <c r="B94" s="396"/>
      <c r="C94" s="570"/>
      <c r="D94" s="397"/>
      <c r="E94" s="492" t="s">
        <v>1008</v>
      </c>
      <c r="F94" s="468">
        <f>shtSys!B374</f>
        <v>0</v>
      </c>
      <c r="G94" s="469"/>
      <c r="H94" s="43"/>
      <c r="I94" s="129"/>
      <c r="K94" s="93"/>
      <c r="L94" s="93"/>
    </row>
    <row r="95" spans="2:9" ht="42" customHeight="1">
      <c r="B95" s="396"/>
      <c r="C95" s="570"/>
      <c r="D95" s="397"/>
      <c r="E95" s="492"/>
      <c r="F95" s="128" t="s">
        <v>1213</v>
      </c>
      <c r="G95" s="503">
        <f>shtSys!B375</f>
        <v>0</v>
      </c>
      <c r="H95" s="503"/>
      <c r="I95" s="504"/>
    </row>
    <row r="96" spans="2:9" ht="21" customHeight="1">
      <c r="B96" s="396"/>
      <c r="C96" s="570"/>
      <c r="D96" s="397"/>
      <c r="E96" s="33" t="s">
        <v>941</v>
      </c>
      <c r="F96" s="499">
        <f>shtSys!B377</f>
        <v>0</v>
      </c>
      <c r="G96" s="499"/>
      <c r="H96" s="499"/>
      <c r="I96" s="500"/>
    </row>
    <row r="97" spans="2:9" ht="33" customHeight="1">
      <c r="B97" s="396"/>
      <c r="C97" s="570"/>
      <c r="D97" s="397"/>
      <c r="E97" s="33" t="s">
        <v>1006</v>
      </c>
      <c r="F97" s="501">
        <f>shtSys!B379&amp;shtSys!B380</f>
      </c>
      <c r="G97" s="501"/>
      <c r="H97" s="501"/>
      <c r="I97" s="502"/>
    </row>
    <row r="98" spans="2:9" ht="41.25" customHeight="1">
      <c r="B98" s="396"/>
      <c r="C98" s="570"/>
      <c r="D98" s="397"/>
      <c r="E98" s="33" t="s">
        <v>1007</v>
      </c>
      <c r="F98" s="501">
        <f>shtSys!B382</f>
        <v>0</v>
      </c>
      <c r="G98" s="501"/>
      <c r="H98" s="501"/>
      <c r="I98" s="502"/>
    </row>
    <row r="99" spans="2:9" ht="21" customHeight="1">
      <c r="B99" s="396"/>
      <c r="C99" s="570"/>
      <c r="D99" s="397"/>
      <c r="E99" s="492" t="s">
        <v>1008</v>
      </c>
      <c r="F99" s="468">
        <f>shtSys!B383</f>
        <v>0</v>
      </c>
      <c r="G99" s="469"/>
      <c r="H99" s="55"/>
      <c r="I99" s="129"/>
    </row>
    <row r="100" spans="2:9" ht="42" customHeight="1">
      <c r="B100" s="394"/>
      <c r="C100" s="571"/>
      <c r="D100" s="395"/>
      <c r="E100" s="492"/>
      <c r="F100" s="128" t="s">
        <v>1213</v>
      </c>
      <c r="G100" s="503">
        <f>shtSys!B384</f>
        <v>0</v>
      </c>
      <c r="H100" s="503"/>
      <c r="I100" s="504"/>
    </row>
    <row r="101" spans="2:9" ht="21" customHeight="1">
      <c r="B101" s="349" t="s">
        <v>1009</v>
      </c>
      <c r="C101" s="511"/>
      <c r="D101" s="350"/>
      <c r="E101" s="33" t="s">
        <v>941</v>
      </c>
      <c r="F101" s="499" t="str">
        <f>shtSys!B386</f>
        <v>医療法人靖正会　萱島駅前歯科クリニック</v>
      </c>
      <c r="G101" s="499"/>
      <c r="H101" s="499"/>
      <c r="I101" s="500"/>
    </row>
    <row r="102" spans="2:9" ht="33" customHeight="1">
      <c r="B102" s="351"/>
      <c r="C102" s="512"/>
      <c r="D102" s="352"/>
      <c r="E102" s="33" t="s">
        <v>1006</v>
      </c>
      <c r="F102" s="501" t="str">
        <f>shtSys!B388&amp;shtSys!B389</f>
        <v>大阪府寝屋川市萱島本町20番8号</v>
      </c>
      <c r="G102" s="501"/>
      <c r="H102" s="501"/>
      <c r="I102" s="502"/>
    </row>
    <row r="103" spans="2:9" ht="21" customHeight="1">
      <c r="B103" s="351"/>
      <c r="C103" s="512"/>
      <c r="D103" s="352"/>
      <c r="E103" s="492" t="s">
        <v>1008</v>
      </c>
      <c r="F103" s="468" t="str">
        <f>shtSys!B392</f>
        <v>その他</v>
      </c>
      <c r="G103" s="469"/>
      <c r="H103" s="43"/>
      <c r="I103" s="129"/>
    </row>
    <row r="104" spans="2:13" ht="42" customHeight="1">
      <c r="B104" s="351"/>
      <c r="C104" s="512"/>
      <c r="D104" s="352"/>
      <c r="E104" s="492"/>
      <c r="F104" s="128" t="s">
        <v>1213</v>
      </c>
      <c r="G104" s="503" t="str">
        <f>shtSys!B393</f>
        <v>通常並びに緊急時の医療行為</v>
      </c>
      <c r="H104" s="503"/>
      <c r="I104" s="504"/>
      <c r="M104" s="195"/>
    </row>
    <row r="105" spans="2:9" ht="21" customHeight="1">
      <c r="B105" s="351"/>
      <c r="C105" s="512"/>
      <c r="D105" s="352"/>
      <c r="E105" s="33" t="s">
        <v>941</v>
      </c>
      <c r="F105" s="499">
        <f>shtSys!B395</f>
        <v>0</v>
      </c>
      <c r="G105" s="499"/>
      <c r="H105" s="499"/>
      <c r="I105" s="500"/>
    </row>
    <row r="106" spans="2:9" ht="33" customHeight="1">
      <c r="B106" s="351"/>
      <c r="C106" s="512"/>
      <c r="D106" s="352"/>
      <c r="E106" s="33" t="s">
        <v>1006</v>
      </c>
      <c r="F106" s="501">
        <f>shtSys!B397&amp;shtSys!B398</f>
      </c>
      <c r="G106" s="501"/>
      <c r="H106" s="501"/>
      <c r="I106" s="502"/>
    </row>
    <row r="107" spans="2:9" ht="21" customHeight="1">
      <c r="B107" s="351"/>
      <c r="C107" s="512"/>
      <c r="D107" s="352"/>
      <c r="E107" s="492" t="s">
        <v>1008</v>
      </c>
      <c r="F107" s="468">
        <f>shtSys!B401</f>
        <v>0</v>
      </c>
      <c r="G107" s="469"/>
      <c r="H107" s="43"/>
      <c r="I107" s="129"/>
    </row>
    <row r="108" spans="2:9" ht="42" customHeight="1">
      <c r="B108" s="351"/>
      <c r="C108" s="512"/>
      <c r="D108" s="352"/>
      <c r="E108" s="492"/>
      <c r="F108" s="128" t="s">
        <v>1213</v>
      </c>
      <c r="G108" s="503">
        <f>shtSys!B402</f>
        <v>0</v>
      </c>
      <c r="H108" s="503"/>
      <c r="I108" s="504"/>
    </row>
    <row r="109" spans="2:9" ht="21" customHeight="1">
      <c r="B109" s="351"/>
      <c r="C109" s="512"/>
      <c r="D109" s="352"/>
      <c r="E109" s="102" t="s">
        <v>941</v>
      </c>
      <c r="F109" s="573">
        <f>shtSys!B404</f>
        <v>0</v>
      </c>
      <c r="G109" s="573"/>
      <c r="H109" s="573"/>
      <c r="I109" s="574"/>
    </row>
    <row r="110" spans="2:9" ht="33" customHeight="1">
      <c r="B110" s="351"/>
      <c r="C110" s="512"/>
      <c r="D110" s="352"/>
      <c r="E110" s="33" t="s">
        <v>1006</v>
      </c>
      <c r="F110" s="501">
        <f>shtSys!B406&amp;shtSys!B407</f>
      </c>
      <c r="G110" s="501"/>
      <c r="H110" s="501"/>
      <c r="I110" s="502"/>
    </row>
    <row r="111" spans="2:9" ht="21" customHeight="1">
      <c r="B111" s="351"/>
      <c r="C111" s="512"/>
      <c r="D111" s="352"/>
      <c r="E111" s="492" t="s">
        <v>1008</v>
      </c>
      <c r="F111" s="468">
        <f>shtSys!B410</f>
        <v>0</v>
      </c>
      <c r="G111" s="469"/>
      <c r="H111" s="43"/>
      <c r="I111" s="129"/>
    </row>
    <row r="112" spans="2:9" ht="42" customHeight="1" thickBot="1">
      <c r="B112" s="380"/>
      <c r="C112" s="572"/>
      <c r="D112" s="381"/>
      <c r="E112" s="575"/>
      <c r="F112" s="130" t="s">
        <v>1213</v>
      </c>
      <c r="G112" s="561">
        <f>shtSys!B411</f>
        <v>0</v>
      </c>
      <c r="H112" s="561"/>
      <c r="I112" s="562"/>
    </row>
    <row r="113" ht="21" customHeight="1" hidden="1"/>
    <row r="114" spans="2:9" ht="21" customHeight="1" hidden="1" thickBot="1">
      <c r="B114" s="459" t="s">
        <v>1356</v>
      </c>
      <c r="C114" s="459"/>
      <c r="D114" s="459"/>
      <c r="E114" s="459"/>
      <c r="F114" s="459"/>
      <c r="G114" s="459"/>
      <c r="H114" s="131"/>
      <c r="I114" s="132"/>
    </row>
    <row r="115" spans="2:9" ht="21" customHeight="1" hidden="1">
      <c r="B115" s="528" t="s">
        <v>1010</v>
      </c>
      <c r="C115" s="529"/>
      <c r="D115" s="529"/>
      <c r="E115" s="530"/>
      <c r="F115" s="537"/>
      <c r="G115" s="538"/>
      <c r="H115" s="133"/>
      <c r="I115" s="127"/>
    </row>
    <row r="116" spans="2:9" ht="21" customHeight="1" hidden="1">
      <c r="B116" s="333"/>
      <c r="C116" s="443"/>
      <c r="D116" s="443"/>
      <c r="E116" s="334"/>
      <c r="F116" s="134" t="s">
        <v>1213</v>
      </c>
      <c r="G116" s="454"/>
      <c r="H116" s="454"/>
      <c r="I116" s="455"/>
    </row>
    <row r="117" spans="2:9" ht="21" customHeight="1" hidden="1">
      <c r="B117" s="333" t="s">
        <v>1011</v>
      </c>
      <c r="C117" s="443"/>
      <c r="D117" s="443"/>
      <c r="E117" s="334"/>
      <c r="F117" s="525"/>
      <c r="G117" s="503"/>
      <c r="H117" s="503"/>
      <c r="I117" s="504"/>
    </row>
    <row r="118" spans="2:9" ht="21" customHeight="1" hidden="1">
      <c r="B118" s="333" t="s">
        <v>1012</v>
      </c>
      <c r="C118" s="443"/>
      <c r="D118" s="443"/>
      <c r="E118" s="334"/>
      <c r="F118" s="525"/>
      <c r="G118" s="503"/>
      <c r="H118" s="503"/>
      <c r="I118" s="504"/>
    </row>
    <row r="119" spans="2:9" ht="21" customHeight="1" hidden="1">
      <c r="B119" s="333" t="s">
        <v>1013</v>
      </c>
      <c r="C119" s="443"/>
      <c r="D119" s="443"/>
      <c r="E119" s="334"/>
      <c r="F119" s="192"/>
      <c r="G119" s="33" t="s">
        <v>1151</v>
      </c>
      <c r="H119" s="549"/>
      <c r="I119" s="550"/>
    </row>
    <row r="120" spans="2:9" ht="21" customHeight="1" hidden="1">
      <c r="B120" s="333" t="s">
        <v>949</v>
      </c>
      <c r="C120" s="443"/>
      <c r="D120" s="443"/>
      <c r="E120" s="334"/>
      <c r="F120" s="499"/>
      <c r="G120" s="499"/>
      <c r="H120" s="499"/>
      <c r="I120" s="500"/>
    </row>
    <row r="121" spans="2:9" ht="21" customHeight="1" hidden="1">
      <c r="B121" s="333" t="s">
        <v>1014</v>
      </c>
      <c r="C121" s="443"/>
      <c r="D121" s="443"/>
      <c r="E121" s="334"/>
      <c r="F121" s="192"/>
      <c r="G121" s="33" t="s">
        <v>1152</v>
      </c>
      <c r="H121" s="499"/>
      <c r="I121" s="500"/>
    </row>
    <row r="122" spans="2:9" ht="21" customHeight="1" hidden="1">
      <c r="B122" s="370" t="s">
        <v>1020</v>
      </c>
      <c r="C122" s="539"/>
      <c r="D122" s="461"/>
      <c r="E122" s="33" t="s">
        <v>1015</v>
      </c>
      <c r="F122" s="192"/>
      <c r="G122" s="33" t="s">
        <v>1167</v>
      </c>
      <c r="H122" s="499"/>
      <c r="I122" s="500"/>
    </row>
    <row r="123" spans="2:9" ht="21" customHeight="1" hidden="1">
      <c r="B123" s="370"/>
      <c r="C123" s="539"/>
      <c r="D123" s="461"/>
      <c r="E123" s="33" t="s">
        <v>1016</v>
      </c>
      <c r="F123" s="192"/>
      <c r="G123" s="33" t="s">
        <v>1167</v>
      </c>
      <c r="H123" s="499"/>
      <c r="I123" s="500"/>
    </row>
    <row r="124" spans="2:9" ht="21" customHeight="1" hidden="1">
      <c r="B124" s="370"/>
      <c r="C124" s="539"/>
      <c r="D124" s="461"/>
      <c r="E124" s="33" t="s">
        <v>1017</v>
      </c>
      <c r="F124" s="192"/>
      <c r="G124" s="33" t="s">
        <v>1167</v>
      </c>
      <c r="H124" s="499"/>
      <c r="I124" s="500"/>
    </row>
    <row r="125" spans="2:9" ht="21" customHeight="1" hidden="1">
      <c r="B125" s="370"/>
      <c r="C125" s="539"/>
      <c r="D125" s="461"/>
      <c r="E125" s="33" t="s">
        <v>1018</v>
      </c>
      <c r="F125" s="192"/>
      <c r="G125" s="33" t="s">
        <v>1167</v>
      </c>
      <c r="H125" s="499"/>
      <c r="I125" s="500"/>
    </row>
    <row r="126" spans="2:9" ht="21" customHeight="1" hidden="1" thickBot="1">
      <c r="B126" s="566"/>
      <c r="C126" s="567"/>
      <c r="D126" s="568"/>
      <c r="E126" s="33" t="s">
        <v>1297</v>
      </c>
      <c r="F126" s="192"/>
      <c r="G126" s="33" t="s">
        <v>1167</v>
      </c>
      <c r="H126" s="499"/>
      <c r="I126" s="500"/>
    </row>
    <row r="127" spans="2:9" ht="21" customHeight="1" hidden="1" thickBot="1">
      <c r="B127" s="566"/>
      <c r="C127" s="567"/>
      <c r="D127" s="568"/>
      <c r="E127" s="135" t="s">
        <v>1019</v>
      </c>
      <c r="F127" s="193"/>
      <c r="G127" s="135" t="s">
        <v>1167</v>
      </c>
      <c r="H127" s="551"/>
      <c r="I127" s="552"/>
    </row>
    <row r="128" ht="21" customHeight="1"/>
    <row r="129" spans="2:9" ht="21" customHeight="1" thickBot="1">
      <c r="B129" s="459" t="s">
        <v>1021</v>
      </c>
      <c r="C129" s="459"/>
      <c r="D129" s="459"/>
      <c r="E129" s="459"/>
      <c r="F129" s="46"/>
      <c r="G129" s="46"/>
      <c r="H129" s="46"/>
      <c r="I129" s="136"/>
    </row>
    <row r="130" spans="2:9" ht="21" customHeight="1">
      <c r="B130" s="528" t="s">
        <v>1022</v>
      </c>
      <c r="C130" s="529"/>
      <c r="D130" s="530"/>
      <c r="E130" s="537" t="str">
        <f>shtSys!B318</f>
        <v>要介護</v>
      </c>
      <c r="F130" s="538"/>
      <c r="G130" s="558"/>
      <c r="H130" s="558"/>
      <c r="I130" s="559"/>
    </row>
    <row r="131" spans="2:9" ht="165.75" customHeight="1">
      <c r="B131" s="333" t="s">
        <v>951</v>
      </c>
      <c r="C131" s="443"/>
      <c r="D131" s="334"/>
      <c r="E131" s="525" t="str">
        <f>shtSys!B319</f>
        <v>【入居資格】
次の①または②に該当する者
①単身高齢者世帯
②高齢者＋同居人
〔配偶者/60歳以上の親族/要介護・要支援認定を受けている60歳未満親族/
特別な理由により同居される必要があると知事が認める者〕
（「高齢者」とは、60歳以上の者または要介護認定若しくは要支援認定を
受けているものをいう。）</v>
      </c>
      <c r="F131" s="503"/>
      <c r="G131" s="503"/>
      <c r="H131" s="503"/>
      <c r="I131" s="504"/>
    </row>
    <row r="132" spans="2:9" ht="63" customHeight="1">
      <c r="B132" s="333" t="s">
        <v>952</v>
      </c>
      <c r="C132" s="443"/>
      <c r="D132" s="334"/>
      <c r="E132" s="499" t="str">
        <f>shtSys!B321</f>
        <v>賃貸人もしくは入居者の義務違反</v>
      </c>
      <c r="F132" s="499"/>
      <c r="G132" s="499"/>
      <c r="H132" s="499"/>
      <c r="I132" s="500"/>
    </row>
    <row r="133" spans="2:9" ht="63" customHeight="1">
      <c r="B133" s="370" t="s">
        <v>1023</v>
      </c>
      <c r="C133" s="539"/>
      <c r="D133" s="461"/>
      <c r="E133" s="492" t="s">
        <v>1024</v>
      </c>
      <c r="F133" s="492"/>
      <c r="G133" s="525" t="str">
        <f>shtSys!B322</f>
        <v>賃貸借契約書第12条に記載</v>
      </c>
      <c r="H133" s="503"/>
      <c r="I133" s="504"/>
    </row>
    <row r="134" spans="2:9" ht="63" customHeight="1">
      <c r="B134" s="370"/>
      <c r="C134" s="539"/>
      <c r="D134" s="461"/>
      <c r="E134" s="492" t="s">
        <v>1025</v>
      </c>
      <c r="F134" s="492"/>
      <c r="G134" s="553" t="str">
        <f>shtSys!B323</f>
        <v>相当な期間</v>
      </c>
      <c r="H134" s="553"/>
      <c r="I134" s="554"/>
    </row>
    <row r="135" spans="2:9" ht="21" customHeight="1">
      <c r="B135" s="333" t="s">
        <v>1026</v>
      </c>
      <c r="C135" s="443"/>
      <c r="D135" s="334"/>
      <c r="E135" s="208" t="str">
        <f>shtSys!B324</f>
        <v>1ヶ月</v>
      </c>
      <c r="F135" s="310"/>
      <c r="G135" s="79"/>
      <c r="H135" s="79"/>
      <c r="I135" s="86"/>
    </row>
    <row r="136" spans="2:9" ht="21" customHeight="1">
      <c r="B136" s="370" t="s">
        <v>1254</v>
      </c>
      <c r="C136" s="539"/>
      <c r="D136" s="461"/>
      <c r="E136" s="555" t="str">
        <f>shtSys!B325</f>
        <v>あり</v>
      </c>
      <c r="F136" s="431" t="s">
        <v>1157</v>
      </c>
      <c r="G136" s="493" t="str">
        <f>shtSys!B326</f>
        <v>空室がある場合：1泊 5,000円(税別)、食事別途 1,500円/3食(税別)</v>
      </c>
      <c r="H136" s="494"/>
      <c r="I136" s="495"/>
    </row>
    <row r="137" spans="2:9" ht="21" customHeight="1">
      <c r="B137" s="370"/>
      <c r="C137" s="539"/>
      <c r="D137" s="461"/>
      <c r="E137" s="555"/>
      <c r="F137" s="527"/>
      <c r="G137" s="496"/>
      <c r="H137" s="497"/>
      <c r="I137" s="498"/>
    </row>
    <row r="138" spans="2:9" ht="21" customHeight="1">
      <c r="B138" s="333" t="s">
        <v>1245</v>
      </c>
      <c r="C138" s="443"/>
      <c r="D138" s="334"/>
      <c r="E138" s="208">
        <f>IF(shtSys!B327="","",IF(shtSys!B327=0,"0",shtSys!B327))</f>
        <v>33</v>
      </c>
      <c r="F138" s="51" t="s">
        <v>1246</v>
      </c>
      <c r="G138" s="51"/>
      <c r="H138" s="51"/>
      <c r="I138" s="52"/>
    </row>
    <row r="139" spans="2:9" ht="21" customHeight="1" thickBot="1">
      <c r="B139" s="546" t="s">
        <v>950</v>
      </c>
      <c r="C139" s="547"/>
      <c r="D139" s="548"/>
      <c r="E139" s="556">
        <f>shtSys!B328</f>
        <v>0</v>
      </c>
      <c r="F139" s="556"/>
      <c r="G139" s="556"/>
      <c r="H139" s="556"/>
      <c r="I139" s="557"/>
    </row>
    <row r="140" ht="18.75" customHeight="1"/>
    <row r="141" ht="18.75" customHeight="1">
      <c r="F141" s="9"/>
    </row>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sheetData>
  <sheetProtection/>
  <mergeCells count="197">
    <mergeCell ref="B101:D112"/>
    <mergeCell ref="F109:I109"/>
    <mergeCell ref="F110:I110"/>
    <mergeCell ref="E111:E112"/>
    <mergeCell ref="F111:G111"/>
    <mergeCell ref="G112:I112"/>
    <mergeCell ref="F103:G103"/>
    <mergeCell ref="F105:I105"/>
    <mergeCell ref="B71:D100"/>
    <mergeCell ref="F91:I91"/>
    <mergeCell ref="F92:I92"/>
    <mergeCell ref="F93:I93"/>
    <mergeCell ref="E94:E95"/>
    <mergeCell ref="F94:G94"/>
    <mergeCell ref="G95:I95"/>
    <mergeCell ref="F97:I97"/>
    <mergeCell ref="F88:I88"/>
    <mergeCell ref="E99:E100"/>
    <mergeCell ref="F99:G99"/>
    <mergeCell ref="G100:I100"/>
    <mergeCell ref="F106:I106"/>
    <mergeCell ref="E107:E108"/>
    <mergeCell ref="F107:G107"/>
    <mergeCell ref="G108:I108"/>
    <mergeCell ref="E103:E104"/>
    <mergeCell ref="G104:I104"/>
    <mergeCell ref="F101:I101"/>
    <mergeCell ref="F102:I102"/>
    <mergeCell ref="E67:I67"/>
    <mergeCell ref="F77:I77"/>
    <mergeCell ref="F78:I78"/>
    <mergeCell ref="F96:I96"/>
    <mergeCell ref="B68:E68"/>
    <mergeCell ref="F79:G79"/>
    <mergeCell ref="F81:I81"/>
    <mergeCell ref="F82:I82"/>
    <mergeCell ref="E79:E80"/>
    <mergeCell ref="G80:I80"/>
    <mergeCell ref="B63:D64"/>
    <mergeCell ref="E63:I63"/>
    <mergeCell ref="E64:I64"/>
    <mergeCell ref="E89:E90"/>
    <mergeCell ref="F89:G89"/>
    <mergeCell ref="G90:I90"/>
    <mergeCell ref="B65:D66"/>
    <mergeCell ref="F65:I65"/>
    <mergeCell ref="E66:I66"/>
    <mergeCell ref="B67:D67"/>
    <mergeCell ref="B54:D55"/>
    <mergeCell ref="F54:I54"/>
    <mergeCell ref="E55:I55"/>
    <mergeCell ref="B58:D59"/>
    <mergeCell ref="F58:I58"/>
    <mergeCell ref="E59:I59"/>
    <mergeCell ref="B56:D57"/>
    <mergeCell ref="E56:I56"/>
    <mergeCell ref="E57:I57"/>
    <mergeCell ref="B39:D40"/>
    <mergeCell ref="E40:I40"/>
    <mergeCell ref="B41:D42"/>
    <mergeCell ref="F41:I41"/>
    <mergeCell ref="E42:I42"/>
    <mergeCell ref="B61:D62"/>
    <mergeCell ref="F61:I61"/>
    <mergeCell ref="E62:I62"/>
    <mergeCell ref="B60:D60"/>
    <mergeCell ref="E60:I60"/>
    <mergeCell ref="B53:D53"/>
    <mergeCell ref="B43:D43"/>
    <mergeCell ref="E43:I43"/>
    <mergeCell ref="B34:D35"/>
    <mergeCell ref="F34:I34"/>
    <mergeCell ref="E35:I35"/>
    <mergeCell ref="B36:D36"/>
    <mergeCell ref="E36:I36"/>
    <mergeCell ref="B37:D38"/>
    <mergeCell ref="F37:I37"/>
    <mergeCell ref="E38:I38"/>
    <mergeCell ref="F70:I70"/>
    <mergeCell ref="B114:G114"/>
    <mergeCell ref="B122:D127"/>
    <mergeCell ref="B117:E117"/>
    <mergeCell ref="B118:E118"/>
    <mergeCell ref="F115:G115"/>
    <mergeCell ref="B115:E116"/>
    <mergeCell ref="G116:I116"/>
    <mergeCell ref="H122:I122"/>
    <mergeCell ref="F98:I98"/>
    <mergeCell ref="E31:I31"/>
    <mergeCell ref="B32:D33"/>
    <mergeCell ref="E33:I33"/>
    <mergeCell ref="B45:F45"/>
    <mergeCell ref="F47:I47"/>
    <mergeCell ref="E53:I53"/>
    <mergeCell ref="B51:D52"/>
    <mergeCell ref="E49:I49"/>
    <mergeCell ref="B46:I46"/>
    <mergeCell ref="B47:D48"/>
    <mergeCell ref="E139:I139"/>
    <mergeCell ref="B136:D137"/>
    <mergeCell ref="E132:I132"/>
    <mergeCell ref="G130:I130"/>
    <mergeCell ref="B133:D134"/>
    <mergeCell ref="B132:D132"/>
    <mergeCell ref="B131:D131"/>
    <mergeCell ref="E130:F130"/>
    <mergeCell ref="B130:D130"/>
    <mergeCell ref="B139:D139"/>
    <mergeCell ref="E133:F133"/>
    <mergeCell ref="H124:I124"/>
    <mergeCell ref="H123:I123"/>
    <mergeCell ref="B138:D138"/>
    <mergeCell ref="E136:E137"/>
    <mergeCell ref="F136:F137"/>
    <mergeCell ref="F120:I120"/>
    <mergeCell ref="H126:I126"/>
    <mergeCell ref="H127:I127"/>
    <mergeCell ref="B135:D135"/>
    <mergeCell ref="G133:I133"/>
    <mergeCell ref="G134:I134"/>
    <mergeCell ref="E134:F134"/>
    <mergeCell ref="F117:I117"/>
    <mergeCell ref="H121:I121"/>
    <mergeCell ref="F118:I118"/>
    <mergeCell ref="E131:I131"/>
    <mergeCell ref="B119:E119"/>
    <mergeCell ref="B121:E121"/>
    <mergeCell ref="B120:E120"/>
    <mergeCell ref="H119:I119"/>
    <mergeCell ref="B129:E129"/>
    <mergeCell ref="H125:I125"/>
    <mergeCell ref="B18:E18"/>
    <mergeCell ref="F18:I18"/>
    <mergeCell ref="E48:I48"/>
    <mergeCell ref="B27:D28"/>
    <mergeCell ref="E29:I29"/>
    <mergeCell ref="F19:I19"/>
    <mergeCell ref="B19:E19"/>
    <mergeCell ref="B25:D26"/>
    <mergeCell ref="B21:F21"/>
    <mergeCell ref="F27:I27"/>
    <mergeCell ref="F76:I76"/>
    <mergeCell ref="F74:G74"/>
    <mergeCell ref="F73:I73"/>
    <mergeCell ref="E50:I50"/>
    <mergeCell ref="F51:I51"/>
    <mergeCell ref="E52:I52"/>
    <mergeCell ref="F72:I72"/>
    <mergeCell ref="E69:G69"/>
    <mergeCell ref="E74:E75"/>
    <mergeCell ref="G75:I75"/>
    <mergeCell ref="F71:I71"/>
    <mergeCell ref="B49:D50"/>
    <mergeCell ref="B69:D70"/>
    <mergeCell ref="B23:D24"/>
    <mergeCell ref="E26:I26"/>
    <mergeCell ref="B29:D29"/>
    <mergeCell ref="E28:I28"/>
    <mergeCell ref="F23:I23"/>
    <mergeCell ref="B30:D31"/>
    <mergeCell ref="F30:I30"/>
    <mergeCell ref="F17:I17"/>
    <mergeCell ref="B17:E17"/>
    <mergeCell ref="F15:I15"/>
    <mergeCell ref="F12:I12"/>
    <mergeCell ref="B15:D16"/>
    <mergeCell ref="C13:E13"/>
    <mergeCell ref="C14:E14"/>
    <mergeCell ref="F13:I13"/>
    <mergeCell ref="B12:D12"/>
    <mergeCell ref="F14:I14"/>
    <mergeCell ref="B9:D9"/>
    <mergeCell ref="B10:D10"/>
    <mergeCell ref="F11:I11"/>
    <mergeCell ref="B11:D11"/>
    <mergeCell ref="F9:I9"/>
    <mergeCell ref="F10:I10"/>
    <mergeCell ref="B1:I1"/>
    <mergeCell ref="B2:D2"/>
    <mergeCell ref="B5:E6"/>
    <mergeCell ref="F8:I8"/>
    <mergeCell ref="F3:I4"/>
    <mergeCell ref="F5:I6"/>
    <mergeCell ref="B8:D8"/>
    <mergeCell ref="B3:E4"/>
    <mergeCell ref="B7:D7"/>
    <mergeCell ref="F7:I7"/>
    <mergeCell ref="E84:E85"/>
    <mergeCell ref="F84:G84"/>
    <mergeCell ref="G136:I137"/>
    <mergeCell ref="F16:I16"/>
    <mergeCell ref="F86:I86"/>
    <mergeCell ref="F87:I87"/>
    <mergeCell ref="F83:I83"/>
    <mergeCell ref="G85:I85"/>
    <mergeCell ref="B22:F22"/>
    <mergeCell ref="E24:I24"/>
  </mergeCells>
  <printOptions horizontalCentered="1"/>
  <pageMargins left="0.6692913385826772" right="0.6692913385826772" top="0.3937007874015748" bottom="0.3937007874015748" header="0.5118110236220472" footer="0.3937007874015748"/>
  <pageSetup cellComments="asDisplayed" fitToHeight="0" fitToWidth="1" horizontalDpi="600" verticalDpi="600" orientation="portrait" paperSize="9" scale="85" r:id="rId1"/>
  <rowBreaks count="3" manualBreakCount="3">
    <brk id="20" max="9" man="1"/>
    <brk id="67" max="9" man="1"/>
    <brk id="100"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Q59"/>
  <sheetViews>
    <sheetView view="pageBreakPreview" zoomScale="90" zoomScaleNormal="85" zoomScaleSheetLayoutView="90" workbookViewId="0" topLeftCell="A1">
      <selection activeCell="R30" sqref="R30"/>
    </sheetView>
  </sheetViews>
  <sheetFormatPr defaultColWidth="9.00390625" defaultRowHeight="22.5" customHeight="1"/>
  <cols>
    <col min="1" max="1" width="2.625" style="17" customWidth="1"/>
    <col min="2" max="2" width="4.00390625" style="21" customWidth="1"/>
    <col min="3" max="3" width="11.50390625" style="21" customWidth="1"/>
    <col min="4" max="13" width="7.625" style="17" customWidth="1"/>
    <col min="14" max="14" width="3.375" style="18" customWidth="1"/>
    <col min="15" max="16384" width="9.00390625" style="18" customWidth="1"/>
  </cols>
  <sheetData>
    <row r="1" spans="1:14" ht="21" customHeight="1">
      <c r="A1" s="16" t="s">
        <v>1027</v>
      </c>
      <c r="B1" s="139" t="s">
        <v>1266</v>
      </c>
      <c r="C1" s="139"/>
      <c r="D1" s="139"/>
      <c r="E1" s="139"/>
      <c r="F1" s="139"/>
      <c r="G1" s="139"/>
      <c r="H1" s="139"/>
      <c r="I1" s="139"/>
      <c r="J1" s="139"/>
      <c r="K1" s="139"/>
      <c r="L1" s="139"/>
      <c r="M1" s="139"/>
      <c r="N1" s="22"/>
    </row>
    <row r="2" spans="1:13" ht="21" customHeight="1" thickBot="1">
      <c r="A2" s="16"/>
      <c r="B2" s="615" t="s">
        <v>1043</v>
      </c>
      <c r="C2" s="459"/>
      <c r="D2" s="459"/>
      <c r="E2" s="16"/>
      <c r="F2" s="16"/>
      <c r="G2" s="16"/>
      <c r="H2" s="16"/>
      <c r="I2" s="16"/>
      <c r="J2" s="16"/>
      <c r="K2" s="16"/>
      <c r="L2" s="16"/>
      <c r="M2" s="16"/>
    </row>
    <row r="3" spans="1:15" ht="21" customHeight="1">
      <c r="A3" s="140"/>
      <c r="B3" s="616"/>
      <c r="C3" s="617"/>
      <c r="D3" s="618"/>
      <c r="E3" s="625" t="s">
        <v>1362</v>
      </c>
      <c r="F3" s="626"/>
      <c r="G3" s="626"/>
      <c r="H3" s="626"/>
      <c r="I3" s="626"/>
      <c r="J3" s="626"/>
      <c r="K3" s="601" t="s">
        <v>1309</v>
      </c>
      <c r="L3" s="602"/>
      <c r="M3" s="603"/>
      <c r="O3" s="141"/>
    </row>
    <row r="4" spans="1:13" ht="21" customHeight="1">
      <c r="A4" s="140"/>
      <c r="B4" s="619"/>
      <c r="C4" s="620"/>
      <c r="D4" s="621"/>
      <c r="E4" s="610" t="s">
        <v>944</v>
      </c>
      <c r="F4" s="599"/>
      <c r="G4" s="599"/>
      <c r="H4" s="599"/>
      <c r="I4" s="599"/>
      <c r="J4" s="600"/>
      <c r="K4" s="604"/>
      <c r="L4" s="605"/>
      <c r="M4" s="606"/>
    </row>
    <row r="5" spans="1:13" ht="21" customHeight="1">
      <c r="A5" s="140"/>
      <c r="B5" s="622"/>
      <c r="C5" s="623"/>
      <c r="D5" s="624"/>
      <c r="E5" s="194"/>
      <c r="F5" s="194"/>
      <c r="G5" s="611" t="s">
        <v>943</v>
      </c>
      <c r="H5" s="611"/>
      <c r="I5" s="611" t="s">
        <v>945</v>
      </c>
      <c r="J5" s="611"/>
      <c r="K5" s="607"/>
      <c r="L5" s="608"/>
      <c r="M5" s="609"/>
    </row>
    <row r="6" spans="1:17" ht="42.75" customHeight="1">
      <c r="A6" s="140"/>
      <c r="B6" s="583" t="s">
        <v>983</v>
      </c>
      <c r="C6" s="584"/>
      <c r="D6" s="585"/>
      <c r="E6" s="576">
        <f>IF(G6&amp;I6="","",SUM(P6:Q6))</f>
        <v>1</v>
      </c>
      <c r="F6" s="577"/>
      <c r="G6" s="578">
        <f>IF(shtSys!B491="","",IF(shtSys!B491=0,0,shtSys!B491))</f>
        <v>1</v>
      </c>
      <c r="H6" s="579"/>
      <c r="I6" s="597">
        <f>IF(shtSys!B492="","",IF(shtSys!B492=0,0,shtSys!B492))</f>
        <v>0</v>
      </c>
      <c r="J6" s="579"/>
      <c r="K6" s="594" t="str">
        <f>IF(shtSys!B494="","",IF(shtSys!B494=0,0,shtSys!B494))</f>
        <v>生活相談員1名</v>
      </c>
      <c r="L6" s="595"/>
      <c r="M6" s="596"/>
      <c r="P6" s="18">
        <f>shtSys!B491</f>
        <v>1</v>
      </c>
      <c r="Q6" s="18">
        <f>shtSys!B492</f>
        <v>0</v>
      </c>
    </row>
    <row r="7" spans="1:17" ht="42.75" customHeight="1">
      <c r="A7" s="140"/>
      <c r="B7" s="583" t="s">
        <v>946</v>
      </c>
      <c r="C7" s="584"/>
      <c r="D7" s="585"/>
      <c r="E7" s="576">
        <f aca="true" t="shared" si="0" ref="E7:E15">IF(G7&amp;I7="","",SUM(P7:Q7))</f>
        <v>16</v>
      </c>
      <c r="F7" s="577"/>
      <c r="G7" s="578">
        <f>IF(shtSys!B495="","",IF(shtSys!B495=0,0,shtSys!B495))</f>
        <v>5</v>
      </c>
      <c r="H7" s="579"/>
      <c r="I7" s="597">
        <f>IF(shtSys!B496="","",IF(shtSys!B496=0,0,shtSys!B496))</f>
        <v>11</v>
      </c>
      <c r="J7" s="579"/>
      <c r="K7" s="594" t="str">
        <f>IF(shtSys!B498="","",IF(shtSys!B498=0,0,shtSys!B498))</f>
        <v>管理者1名、介護職員13名</v>
      </c>
      <c r="L7" s="595"/>
      <c r="M7" s="596"/>
      <c r="P7" s="18">
        <f>shtSys!B495</f>
        <v>5</v>
      </c>
      <c r="Q7" s="18">
        <f>shtSys!B496</f>
        <v>11</v>
      </c>
    </row>
    <row r="8" spans="1:17" ht="21" customHeight="1">
      <c r="A8" s="140"/>
      <c r="B8" s="598" t="s">
        <v>1028</v>
      </c>
      <c r="C8" s="599"/>
      <c r="D8" s="600"/>
      <c r="E8" s="576">
        <f t="shared" si="0"/>
        <v>13</v>
      </c>
      <c r="F8" s="577"/>
      <c r="G8" s="578">
        <f>IF(shtSys!B499="","",IF(shtSys!B499=0,0,shtSys!B499))</f>
        <v>4</v>
      </c>
      <c r="H8" s="579"/>
      <c r="I8" s="597">
        <f>IF(shtSys!B500="","",IF(shtSys!B500=0,0,shtSys!B500))</f>
        <v>9</v>
      </c>
      <c r="J8" s="579"/>
      <c r="K8" s="594">
        <f>IF(shtSys!B502="","",IF(shtSys!B502=0,0,shtSys!B502))</f>
      </c>
      <c r="L8" s="595"/>
      <c r="M8" s="596"/>
      <c r="P8" s="18">
        <f>shtSys!B499</f>
        <v>4</v>
      </c>
      <c r="Q8" s="18">
        <f>shtSys!B500</f>
        <v>9</v>
      </c>
    </row>
    <row r="9" spans="1:17" ht="42.75" customHeight="1">
      <c r="A9" s="140"/>
      <c r="B9" s="24"/>
      <c r="C9" s="627" t="s">
        <v>947</v>
      </c>
      <c r="D9" s="585"/>
      <c r="E9" s="576">
        <f t="shared" si="0"/>
        <v>13</v>
      </c>
      <c r="F9" s="577"/>
      <c r="G9" s="578">
        <f>IF(shtSys!B503="","",IF(shtSys!B503=0,0,shtSys!B503))</f>
        <v>4</v>
      </c>
      <c r="H9" s="579"/>
      <c r="I9" s="597">
        <f>IF(shtSys!B504="","",IF(shtSys!B504=0,0,shtSys!B504))</f>
        <v>9</v>
      </c>
      <c r="J9" s="579"/>
      <c r="K9" s="594" t="str">
        <f>IF(shtSys!B506="","",IF(shtSys!B506=0,0,shtSys!B506))</f>
        <v>生活相談員13名</v>
      </c>
      <c r="L9" s="595"/>
      <c r="M9" s="596"/>
      <c r="P9" s="18">
        <f>shtSys!B503</f>
        <v>4</v>
      </c>
      <c r="Q9" s="18">
        <f>shtSys!B504</f>
        <v>9</v>
      </c>
    </row>
    <row r="10" spans="1:17" ht="42.75" customHeight="1">
      <c r="A10" s="140"/>
      <c r="B10" s="25"/>
      <c r="C10" s="627" t="s">
        <v>1029</v>
      </c>
      <c r="D10" s="585"/>
      <c r="E10" s="576">
        <f t="shared" si="0"/>
        <v>0</v>
      </c>
      <c r="F10" s="577"/>
      <c r="G10" s="578">
        <f>IF(shtSys!B507="","",IF(shtSys!B507=0,0,shtSys!B507))</f>
        <v>0</v>
      </c>
      <c r="H10" s="579"/>
      <c r="I10" s="597">
        <f>IF(shtSys!B508="","",IF(shtSys!B508=0,0,shtSys!B508))</f>
        <v>0</v>
      </c>
      <c r="J10" s="579"/>
      <c r="K10" s="594">
        <f>IF(shtSys!B510="","",IF(shtSys!B510=0,0,shtSys!B510))</f>
      </c>
      <c r="L10" s="595"/>
      <c r="M10" s="596"/>
      <c r="P10" s="18">
        <f>shtSys!B507</f>
        <v>0</v>
      </c>
      <c r="Q10" s="18">
        <f>shtSys!B508</f>
        <v>0</v>
      </c>
    </row>
    <row r="11" spans="1:17" ht="42.75" customHeight="1">
      <c r="A11" s="140"/>
      <c r="B11" s="583" t="s">
        <v>1030</v>
      </c>
      <c r="C11" s="584"/>
      <c r="D11" s="585"/>
      <c r="E11" s="576">
        <f t="shared" si="0"/>
        <v>0</v>
      </c>
      <c r="F11" s="577"/>
      <c r="G11" s="578">
        <f>IF(shtSys!B511="","",IF(shtSys!B511=0,0,shtSys!B511))</f>
        <v>0</v>
      </c>
      <c r="H11" s="579"/>
      <c r="I11" s="597">
        <f>IF(shtSys!B512="","",IF(shtSys!B512=0,0,shtSys!B512))</f>
        <v>0</v>
      </c>
      <c r="J11" s="579"/>
      <c r="K11" s="594">
        <f>IF(shtSys!B514="","",IF(shtSys!B514=0,0,shtSys!B514))</f>
      </c>
      <c r="L11" s="595"/>
      <c r="M11" s="596"/>
      <c r="P11" s="18">
        <f>shtSys!B511</f>
        <v>0</v>
      </c>
      <c r="Q11" s="18">
        <f>shtSys!B512</f>
        <v>0</v>
      </c>
    </row>
    <row r="12" spans="1:17" ht="42.75" customHeight="1">
      <c r="A12" s="140"/>
      <c r="B12" s="583" t="s">
        <v>948</v>
      </c>
      <c r="C12" s="584"/>
      <c r="D12" s="585"/>
      <c r="E12" s="576">
        <f t="shared" si="0"/>
        <v>0</v>
      </c>
      <c r="F12" s="577"/>
      <c r="G12" s="578">
        <f>IF(shtSys!B515="","",IF(shtSys!B515=0,0,shtSys!B515))</f>
        <v>0</v>
      </c>
      <c r="H12" s="579"/>
      <c r="I12" s="597">
        <f>IF(shtSys!B516="","",IF(shtSys!B516=0,0,shtSys!B516))</f>
        <v>0</v>
      </c>
      <c r="J12" s="579"/>
      <c r="K12" s="594">
        <f>IF(shtSys!B518="","",IF(shtSys!B518=0,0,shtSys!B518))</f>
      </c>
      <c r="L12" s="595"/>
      <c r="M12" s="596"/>
      <c r="P12" s="18">
        <f>shtSys!B515</f>
        <v>0</v>
      </c>
      <c r="Q12" s="18">
        <f>shtSys!B516</f>
        <v>0</v>
      </c>
    </row>
    <row r="13" spans="1:17" ht="42.75" customHeight="1">
      <c r="A13" s="140"/>
      <c r="B13" s="583" t="s">
        <v>1031</v>
      </c>
      <c r="C13" s="584"/>
      <c r="D13" s="585"/>
      <c r="E13" s="576">
        <f t="shared" si="0"/>
        <v>0</v>
      </c>
      <c r="F13" s="577"/>
      <c r="G13" s="578">
        <f>IF(shtSys!B519="","",IF(shtSys!B519=0,0,shtSys!B519))</f>
        <v>0</v>
      </c>
      <c r="H13" s="579"/>
      <c r="I13" s="597">
        <f>IF(shtSys!B520="","",IF(shtSys!B520=0,0,shtSys!B520))</f>
        <v>0</v>
      </c>
      <c r="J13" s="579"/>
      <c r="K13" s="594">
        <f>IF(shtSys!B522="","",IF(shtSys!B522=0,0,shtSys!B522))</f>
      </c>
      <c r="L13" s="595"/>
      <c r="M13" s="596"/>
      <c r="P13" s="18">
        <f>shtSys!B519</f>
        <v>0</v>
      </c>
      <c r="Q13" s="18">
        <f>shtSys!B520</f>
        <v>0</v>
      </c>
    </row>
    <row r="14" spans="1:17" ht="42.75" customHeight="1">
      <c r="A14" s="140"/>
      <c r="B14" s="583" t="s">
        <v>1032</v>
      </c>
      <c r="C14" s="584"/>
      <c r="D14" s="585"/>
      <c r="E14" s="576">
        <f t="shared" si="0"/>
        <v>0</v>
      </c>
      <c r="F14" s="577"/>
      <c r="G14" s="578">
        <f>IF(shtSys!B523="","",IF(shtSys!B523=0,0,shtSys!B523))</f>
        <v>0</v>
      </c>
      <c r="H14" s="579"/>
      <c r="I14" s="597">
        <f>IF(shtSys!B524="","",IF(shtSys!B524=0,0,shtSys!B524))</f>
        <v>0</v>
      </c>
      <c r="J14" s="579"/>
      <c r="K14" s="594">
        <f>IF(shtSys!B526="","",IF(shtSys!B526=0,0,shtSys!B526))</f>
      </c>
      <c r="L14" s="595"/>
      <c r="M14" s="596"/>
      <c r="P14" s="18">
        <f>shtSys!B523</f>
        <v>0</v>
      </c>
      <c r="Q14" s="18">
        <f>shtSys!B524</f>
        <v>0</v>
      </c>
    </row>
    <row r="15" spans="1:17" ht="42.75" customHeight="1">
      <c r="A15" s="140"/>
      <c r="B15" s="583" t="s">
        <v>1033</v>
      </c>
      <c r="C15" s="584"/>
      <c r="D15" s="585"/>
      <c r="E15" s="576">
        <f t="shared" si="0"/>
        <v>0</v>
      </c>
      <c r="F15" s="577"/>
      <c r="G15" s="578">
        <f>IF(shtSys!B527="","",IF(shtSys!B527=0,0,shtSys!B527))</f>
        <v>0</v>
      </c>
      <c r="H15" s="579"/>
      <c r="I15" s="597">
        <f>IF(shtSys!B528="","",IF(shtSys!B528=0,0,shtSys!B528))</f>
        <v>0</v>
      </c>
      <c r="J15" s="579"/>
      <c r="K15" s="594">
        <f>IF(shtSys!B530="","",IF(shtSys!B530=0,0,shtSys!B530))</f>
      </c>
      <c r="L15" s="595"/>
      <c r="M15" s="596"/>
      <c r="P15" s="18">
        <f>shtSys!B527</f>
        <v>0</v>
      </c>
      <c r="Q15" s="18">
        <f>shtSys!B528</f>
        <v>0</v>
      </c>
    </row>
    <row r="16" spans="1:17" ht="42.75" customHeight="1" thickBot="1">
      <c r="A16" s="140"/>
      <c r="B16" s="586" t="s">
        <v>1034</v>
      </c>
      <c r="C16" s="587"/>
      <c r="D16" s="588"/>
      <c r="E16" s="589">
        <f>IF(G16&amp;I16="","",SUM(P16:Q16))</f>
        <v>0</v>
      </c>
      <c r="F16" s="590"/>
      <c r="G16" s="591">
        <f>IF(shtSys!B531="","",IF(shtSys!B531=0,0,shtSys!B531))</f>
        <v>0</v>
      </c>
      <c r="H16" s="592"/>
      <c r="I16" s="593">
        <f>IF(shtSys!B532="","",IF(shtSys!B532=0,0,shtSys!B532))</f>
        <v>0</v>
      </c>
      <c r="J16" s="592"/>
      <c r="K16" s="580">
        <f>IF(shtSys!B534="","",IF(shtSys!B534=0,0,shtSys!B534))</f>
      </c>
      <c r="L16" s="581"/>
      <c r="M16" s="582"/>
      <c r="P16" s="18">
        <f>shtSys!B531</f>
        <v>0</v>
      </c>
      <c r="Q16" s="18">
        <f>shtSys!B532</f>
        <v>0</v>
      </c>
    </row>
    <row r="17" spans="1:13" s="22" customFormat="1" ht="21" customHeight="1">
      <c r="A17" s="21"/>
      <c r="B17" s="21"/>
      <c r="C17" s="21"/>
      <c r="D17" s="21"/>
      <c r="E17" s="21"/>
      <c r="F17" s="21"/>
      <c r="G17" s="21"/>
      <c r="H17" s="21"/>
      <c r="I17" s="21"/>
      <c r="J17" s="21"/>
      <c r="K17" s="21"/>
      <c r="L17" s="21"/>
      <c r="M17" s="21"/>
    </row>
    <row r="18" spans="2:7" ht="21" customHeight="1" thickBot="1">
      <c r="B18" s="633" t="s">
        <v>1044</v>
      </c>
      <c r="C18" s="633"/>
      <c r="D18" s="633"/>
      <c r="E18" s="633"/>
      <c r="F18" s="634"/>
      <c r="G18" s="144"/>
    </row>
    <row r="19" spans="2:13" ht="21" customHeight="1">
      <c r="B19" s="635"/>
      <c r="C19" s="636"/>
      <c r="D19" s="637"/>
      <c r="E19" s="643" t="s">
        <v>944</v>
      </c>
      <c r="F19" s="517"/>
      <c r="G19" s="517"/>
      <c r="H19" s="517"/>
      <c r="I19" s="517"/>
      <c r="J19" s="517"/>
      <c r="K19" s="628" t="s">
        <v>1259</v>
      </c>
      <c r="L19" s="629"/>
      <c r="M19" s="630"/>
    </row>
    <row r="20" spans="2:13" ht="21" customHeight="1">
      <c r="B20" s="638"/>
      <c r="C20" s="639"/>
      <c r="D20" s="640"/>
      <c r="E20" s="641"/>
      <c r="F20" s="642"/>
      <c r="G20" s="611" t="s">
        <v>943</v>
      </c>
      <c r="H20" s="611"/>
      <c r="I20" s="611" t="s">
        <v>945</v>
      </c>
      <c r="J20" s="611"/>
      <c r="K20" s="611"/>
      <c r="L20" s="611"/>
      <c r="M20" s="631"/>
    </row>
    <row r="21" spans="2:17" ht="42.75" customHeight="1">
      <c r="B21" s="612" t="str">
        <f>shtSys!B535</f>
        <v>介護福祉士</v>
      </c>
      <c r="C21" s="613"/>
      <c r="D21" s="614"/>
      <c r="E21" s="644">
        <f aca="true" t="shared" si="1" ref="E21:E26">IF(G21&amp;I21="","",SUM(P21:Q21))</f>
        <v>6</v>
      </c>
      <c r="F21" s="644"/>
      <c r="G21" s="632">
        <f>IF(shtSys!B536="","",IF(shtSys!B536=0,0,shtSys!B536))</f>
        <v>3</v>
      </c>
      <c r="H21" s="632"/>
      <c r="I21" s="632">
        <f>IF(shtSys!B537="","",IF(shtSys!B537=0,0,shtSys!B537))</f>
        <v>3</v>
      </c>
      <c r="J21" s="632"/>
      <c r="K21" s="647">
        <f>shtSys!B538</f>
        <v>0</v>
      </c>
      <c r="L21" s="648"/>
      <c r="M21" s="649"/>
      <c r="N21" s="141"/>
      <c r="P21" s="18">
        <f>shtSys!B536</f>
        <v>3</v>
      </c>
      <c r="Q21" s="18">
        <f>shtSys!B537</f>
        <v>3</v>
      </c>
    </row>
    <row r="22" spans="2:17" ht="42.75" customHeight="1">
      <c r="B22" s="612" t="str">
        <f>shtSys!B539</f>
        <v>初任者研修の修了者</v>
      </c>
      <c r="C22" s="613"/>
      <c r="D22" s="614"/>
      <c r="E22" s="644">
        <f t="shared" si="1"/>
        <v>7</v>
      </c>
      <c r="F22" s="644"/>
      <c r="G22" s="632">
        <f>IF(shtSys!B540="","",IF(shtSys!B540=0,0,shtSys!B540))</f>
        <v>1</v>
      </c>
      <c r="H22" s="632"/>
      <c r="I22" s="632">
        <f>IF(shtSys!B541="","",IF(shtSys!B541=0,0,shtSys!B541))</f>
        <v>6</v>
      </c>
      <c r="J22" s="632"/>
      <c r="K22" s="647">
        <f>shtSys!B542</f>
        <v>0</v>
      </c>
      <c r="L22" s="648"/>
      <c r="M22" s="649"/>
      <c r="P22" s="18">
        <f>shtSys!B540</f>
        <v>1</v>
      </c>
      <c r="Q22" s="18">
        <f>shtSys!B541</f>
        <v>6</v>
      </c>
    </row>
    <row r="23" spans="2:17" ht="42.75" customHeight="1">
      <c r="B23" s="612">
        <f>shtSys!B543</f>
        <v>0</v>
      </c>
      <c r="C23" s="613"/>
      <c r="D23" s="614"/>
      <c r="E23" s="644">
        <f t="shared" si="1"/>
      </c>
      <c r="F23" s="644"/>
      <c r="G23" s="632">
        <f>IF(shtSys!B544="","",IF(shtSys!B544=0,0,shtSys!B544))</f>
      </c>
      <c r="H23" s="632"/>
      <c r="I23" s="632">
        <f>IF(shtSys!B545="","",IF(shtSys!B545=0,0,shtSys!B545))</f>
      </c>
      <c r="J23" s="632"/>
      <c r="K23" s="647">
        <f>shtSys!B546</f>
        <v>0</v>
      </c>
      <c r="L23" s="648"/>
      <c r="M23" s="649"/>
      <c r="P23" s="18">
        <f>shtSys!B544</f>
        <v>0</v>
      </c>
      <c r="Q23" s="18">
        <f>shtSys!B545</f>
        <v>0</v>
      </c>
    </row>
    <row r="24" spans="2:17" ht="42.75" customHeight="1">
      <c r="B24" s="612">
        <f>shtSys!B547</f>
        <v>0</v>
      </c>
      <c r="C24" s="613"/>
      <c r="D24" s="614"/>
      <c r="E24" s="644">
        <f t="shared" si="1"/>
      </c>
      <c r="F24" s="644"/>
      <c r="G24" s="632">
        <f>IF(shtSys!B548="","",IF(shtSys!B548=0,0,shtSys!B548))</f>
      </c>
      <c r="H24" s="632"/>
      <c r="I24" s="632">
        <f>IF(shtSys!B549="","",IF(shtSys!B549=0,0,shtSys!B549))</f>
      </c>
      <c r="J24" s="632"/>
      <c r="K24" s="647">
        <f>shtSys!B550</f>
        <v>0</v>
      </c>
      <c r="L24" s="648"/>
      <c r="M24" s="649"/>
      <c r="P24" s="18">
        <f>shtSys!B548</f>
        <v>0</v>
      </c>
      <c r="Q24" s="18">
        <f>shtSys!B549</f>
        <v>0</v>
      </c>
    </row>
    <row r="25" spans="2:17" ht="42.75" customHeight="1">
      <c r="B25" s="612">
        <f>shtSys!B551</f>
        <v>0</v>
      </c>
      <c r="C25" s="613"/>
      <c r="D25" s="614"/>
      <c r="E25" s="644">
        <f t="shared" si="1"/>
      </c>
      <c r="F25" s="644"/>
      <c r="G25" s="632">
        <f>IF(shtSys!B552="","",IF(shtSys!B552=0,0,shtSys!B552))</f>
      </c>
      <c r="H25" s="632"/>
      <c r="I25" s="632">
        <f>IF(shtSys!B553="","",IF(shtSys!B553=0,0,shtSys!B553))</f>
      </c>
      <c r="J25" s="632"/>
      <c r="K25" s="647">
        <f>shtSys!B554</f>
        <v>0</v>
      </c>
      <c r="L25" s="648"/>
      <c r="M25" s="649"/>
      <c r="P25" s="18">
        <f>shtSys!B552</f>
        <v>0</v>
      </c>
      <c r="Q25" s="18">
        <f>shtSys!B553</f>
        <v>0</v>
      </c>
    </row>
    <row r="26" spans="2:17" ht="42.75" customHeight="1" thickBot="1">
      <c r="B26" s="654">
        <f>shtSys!B555</f>
        <v>0</v>
      </c>
      <c r="C26" s="655"/>
      <c r="D26" s="656"/>
      <c r="E26" s="645">
        <f t="shared" si="1"/>
      </c>
      <c r="F26" s="646"/>
      <c r="G26" s="650">
        <f>IF(shtSys!B556="","",IF(shtSys!B556=0,0,shtSys!B556))</f>
      </c>
      <c r="H26" s="650"/>
      <c r="I26" s="650">
        <f>IF(shtSys!B557="","",IF(shtSys!B557=0,0,shtSys!B557))</f>
      </c>
      <c r="J26" s="650"/>
      <c r="K26" s="651">
        <f>shtSys!B558</f>
        <v>0</v>
      </c>
      <c r="L26" s="652"/>
      <c r="M26" s="653"/>
      <c r="P26" s="18">
        <f>shtSys!B556</f>
        <v>0</v>
      </c>
      <c r="Q26" s="18">
        <f>shtSys!B557</f>
        <v>0</v>
      </c>
    </row>
    <row r="27" spans="2:7" ht="21" customHeight="1">
      <c r="B27" s="139"/>
      <c r="C27" s="10"/>
      <c r="D27" s="48"/>
      <c r="E27" s="48"/>
      <c r="F27" s="48"/>
      <c r="G27" s="48"/>
    </row>
    <row r="28" spans="2:7" ht="21" customHeight="1" thickBot="1">
      <c r="B28" s="633" t="s">
        <v>1054</v>
      </c>
      <c r="C28" s="633"/>
      <c r="D28" s="633"/>
      <c r="E28" s="633"/>
      <c r="F28" s="633"/>
      <c r="G28" s="144"/>
    </row>
    <row r="29" spans="2:13" ht="21" customHeight="1">
      <c r="B29" s="635"/>
      <c r="C29" s="636"/>
      <c r="D29" s="637"/>
      <c r="E29" s="664" t="s">
        <v>944</v>
      </c>
      <c r="F29" s="664"/>
      <c r="G29" s="643"/>
      <c r="H29" s="665"/>
      <c r="I29" s="666"/>
      <c r="J29" s="668"/>
      <c r="K29" s="665"/>
      <c r="L29" s="666"/>
      <c r="M29" s="667"/>
    </row>
    <row r="30" spans="2:13" ht="21" customHeight="1">
      <c r="B30" s="638"/>
      <c r="C30" s="639"/>
      <c r="D30" s="640"/>
      <c r="E30" s="429"/>
      <c r="F30" s="429"/>
      <c r="G30" s="429"/>
      <c r="H30" s="611" t="s">
        <v>943</v>
      </c>
      <c r="I30" s="669"/>
      <c r="J30" s="669"/>
      <c r="K30" s="611" t="s">
        <v>945</v>
      </c>
      <c r="L30" s="669"/>
      <c r="M30" s="670"/>
    </row>
    <row r="31" spans="2:17" ht="21" customHeight="1">
      <c r="B31" s="657" t="s">
        <v>1255</v>
      </c>
      <c r="C31" s="492"/>
      <c r="D31" s="492"/>
      <c r="E31" s="632">
        <f aca="true" t="shared" si="2" ref="E31:E36">IF(H31&amp;K31="","",SUM(P31:Q31))</f>
        <v>0</v>
      </c>
      <c r="F31" s="632"/>
      <c r="G31" s="632"/>
      <c r="H31" s="658">
        <f>IF(shtSys!B559="","",IF(shtSys!B559=0,0,shtSys!B559))</f>
        <v>0</v>
      </c>
      <c r="I31" s="658"/>
      <c r="J31" s="658"/>
      <c r="K31" s="658">
        <f>IF(shtSys!B560="","",IF(shtSys!B560=0,0,shtSys!B560))</f>
        <v>0</v>
      </c>
      <c r="L31" s="658"/>
      <c r="M31" s="663"/>
      <c r="P31" s="18">
        <f>shtSys!B559</f>
        <v>0</v>
      </c>
      <c r="Q31" s="18">
        <f>shtSys!B560</f>
        <v>0</v>
      </c>
    </row>
    <row r="32" spans="2:17" ht="21" customHeight="1">
      <c r="B32" s="657" t="s">
        <v>1055</v>
      </c>
      <c r="C32" s="492"/>
      <c r="D32" s="492"/>
      <c r="E32" s="632">
        <f t="shared" si="2"/>
        <v>0</v>
      </c>
      <c r="F32" s="632"/>
      <c r="G32" s="632"/>
      <c r="H32" s="658">
        <f>IF(shtSys!B561="","",IF(shtSys!B561=0,0,shtSys!B561))</f>
        <v>0</v>
      </c>
      <c r="I32" s="658"/>
      <c r="J32" s="658"/>
      <c r="K32" s="658">
        <f>IF(shtSys!B562="","",IF(shtSys!B562=0,0,shtSys!B562))</f>
        <v>0</v>
      </c>
      <c r="L32" s="658"/>
      <c r="M32" s="663"/>
      <c r="P32" s="18">
        <f>shtSys!B561</f>
        <v>0</v>
      </c>
      <c r="Q32" s="18">
        <f>shtSys!B562</f>
        <v>0</v>
      </c>
    </row>
    <row r="33" spans="2:17" ht="21" customHeight="1">
      <c r="B33" s="657" t="s">
        <v>1056</v>
      </c>
      <c r="C33" s="492"/>
      <c r="D33" s="492"/>
      <c r="E33" s="632">
        <f t="shared" si="2"/>
        <v>0</v>
      </c>
      <c r="F33" s="632"/>
      <c r="G33" s="632"/>
      <c r="H33" s="658">
        <f>IF(shtSys!B563="","",IF(shtSys!B563=0,0,shtSys!B563))</f>
        <v>0</v>
      </c>
      <c r="I33" s="658"/>
      <c r="J33" s="658"/>
      <c r="K33" s="658">
        <f>IF(shtSys!B564="","",IF(shtSys!B564=0,0,shtSys!B564))</f>
        <v>0</v>
      </c>
      <c r="L33" s="658"/>
      <c r="M33" s="663"/>
      <c r="P33" s="18">
        <f>shtSys!B563</f>
        <v>0</v>
      </c>
      <c r="Q33" s="18">
        <f>shtSys!B564</f>
        <v>0</v>
      </c>
    </row>
    <row r="34" spans="2:17" ht="21" customHeight="1">
      <c r="B34" s="583" t="s">
        <v>1057</v>
      </c>
      <c r="C34" s="443"/>
      <c r="D34" s="334"/>
      <c r="E34" s="632">
        <f t="shared" si="2"/>
        <v>0</v>
      </c>
      <c r="F34" s="632"/>
      <c r="G34" s="632"/>
      <c r="H34" s="658">
        <f>IF(shtSys!B565="","",IF(shtSys!B565=0,0,shtSys!B565))</f>
        <v>0</v>
      </c>
      <c r="I34" s="658"/>
      <c r="J34" s="658"/>
      <c r="K34" s="658">
        <f>IF(shtSys!B566="","",IF(shtSys!B566=0,0,shtSys!B566))</f>
        <v>0</v>
      </c>
      <c r="L34" s="658"/>
      <c r="M34" s="663"/>
      <c r="P34" s="18">
        <f>shtSys!B565</f>
        <v>0</v>
      </c>
      <c r="Q34" s="18">
        <f>shtSys!B566</f>
        <v>0</v>
      </c>
    </row>
    <row r="35" spans="2:17" ht="21" customHeight="1">
      <c r="B35" s="657" t="s">
        <v>1058</v>
      </c>
      <c r="C35" s="492"/>
      <c r="D35" s="492"/>
      <c r="E35" s="632">
        <f t="shared" si="2"/>
        <v>0</v>
      </c>
      <c r="F35" s="632"/>
      <c r="G35" s="632"/>
      <c r="H35" s="658">
        <f>IF(shtSys!B567="","",IF(shtSys!B567=0,0,shtSys!B567))</f>
        <v>0</v>
      </c>
      <c r="I35" s="658"/>
      <c r="J35" s="658"/>
      <c r="K35" s="658">
        <f>IF(shtSys!B568="","",IF(shtSys!B568=0,0,shtSys!B568))</f>
        <v>0</v>
      </c>
      <c r="L35" s="658"/>
      <c r="M35" s="663"/>
      <c r="P35" s="18">
        <f>shtSys!B567</f>
        <v>0</v>
      </c>
      <c r="Q35" s="18">
        <f>shtSys!B568</f>
        <v>0</v>
      </c>
    </row>
    <row r="36" spans="2:17" ht="21" customHeight="1" thickBot="1">
      <c r="B36" s="1065" t="s">
        <v>1285</v>
      </c>
      <c r="C36" s="575"/>
      <c r="D36" s="575"/>
      <c r="E36" s="650">
        <f t="shared" si="2"/>
        <v>0</v>
      </c>
      <c r="F36" s="650"/>
      <c r="G36" s="650"/>
      <c r="H36" s="1066">
        <f>IF(shtSys!B568="","",IF(shtSys!B568=0,0,shtSys!B568))</f>
        <v>0</v>
      </c>
      <c r="I36" s="1066"/>
      <c r="J36" s="1066"/>
      <c r="K36" s="1066">
        <f>IF(shtSys!B569="","",IF(shtSys!B569=0,0,shtSys!B569))</f>
        <v>0</v>
      </c>
      <c r="L36" s="1066"/>
      <c r="M36" s="1067"/>
      <c r="P36" s="18">
        <f>shtSys!B568</f>
        <v>0</v>
      </c>
      <c r="Q36" s="18">
        <f>shtSys!B569</f>
        <v>0</v>
      </c>
    </row>
    <row r="37" spans="2:13" ht="21" customHeight="1">
      <c r="B37" s="139"/>
      <c r="C37" s="10"/>
      <c r="D37" s="10"/>
      <c r="E37" s="10"/>
      <c r="F37" s="10"/>
      <c r="G37" s="10"/>
      <c r="H37" s="21"/>
      <c r="I37" s="21"/>
      <c r="J37" s="21"/>
      <c r="K37" s="21"/>
      <c r="L37" s="21"/>
      <c r="M37" s="21"/>
    </row>
    <row r="38" spans="2:13" ht="21" customHeight="1" thickBot="1">
      <c r="B38" s="139" t="s">
        <v>1258</v>
      </c>
      <c r="C38" s="10"/>
      <c r="D38" s="10"/>
      <c r="E38" s="10"/>
      <c r="F38" s="10"/>
      <c r="G38" s="10"/>
      <c r="H38" s="21"/>
      <c r="I38" s="21"/>
      <c r="J38" s="21"/>
      <c r="K38" s="21"/>
      <c r="L38" s="21"/>
      <c r="M38" s="21"/>
    </row>
    <row r="39" spans="1:13" s="22" customFormat="1" ht="21" customHeight="1">
      <c r="A39" s="21"/>
      <c r="B39" s="196" t="s">
        <v>1367</v>
      </c>
      <c r="C39" s="197"/>
      <c r="D39" s="197"/>
      <c r="E39" s="198" t="s">
        <v>1368</v>
      </c>
      <c r="F39" s="197">
        <f>IF(shtSys!B476="","",IF(shtSys!B476=0,0,shtSys!B476))</f>
        <v>18</v>
      </c>
      <c r="G39" s="69" t="s">
        <v>1369</v>
      </c>
      <c r="H39" s="197">
        <f>IF(shtSys!B477="","",IF(shtSys!B477=0,0,shtSys!B477))</f>
        <v>9</v>
      </c>
      <c r="I39" s="69" t="s">
        <v>1370</v>
      </c>
      <c r="J39" s="197"/>
      <c r="K39" s="197"/>
      <c r="L39" s="197"/>
      <c r="M39" s="160"/>
    </row>
    <row r="40" spans="1:13" s="22" customFormat="1" ht="21" customHeight="1">
      <c r="A40" s="21"/>
      <c r="B40" s="659"/>
      <c r="C40" s="660"/>
      <c r="D40" s="660"/>
      <c r="E40" s="492" t="s">
        <v>1059</v>
      </c>
      <c r="F40" s="492"/>
      <c r="G40" s="492"/>
      <c r="H40" s="492"/>
      <c r="I40" s="661" t="s">
        <v>1268</v>
      </c>
      <c r="J40" s="492"/>
      <c r="K40" s="492"/>
      <c r="L40" s="492"/>
      <c r="M40" s="662"/>
    </row>
    <row r="41" spans="1:17" s="22" customFormat="1" ht="21" customHeight="1">
      <c r="A41" s="21"/>
      <c r="B41" s="657" t="s">
        <v>1029</v>
      </c>
      <c r="C41" s="492"/>
      <c r="D41" s="492"/>
      <c r="E41" s="712">
        <f>IF(shtSys!B478="","",IF(shtSys!B478=0,0,shtSys!B478))</f>
        <v>0</v>
      </c>
      <c r="F41" s="644"/>
      <c r="G41" s="644"/>
      <c r="H41" s="99" t="s">
        <v>1201</v>
      </c>
      <c r="I41" s="576">
        <f>IF(shtSys!B479="","",IF(shtSys!B479=0,0,shtSys!B479))</f>
        <v>0</v>
      </c>
      <c r="J41" s="708"/>
      <c r="K41" s="708"/>
      <c r="L41" s="708"/>
      <c r="M41" s="31" t="s">
        <v>1203</v>
      </c>
      <c r="P41" s="22">
        <f>shtSys!B478</f>
        <v>0</v>
      </c>
      <c r="Q41" s="22">
        <f>shtSys!B479</f>
        <v>0</v>
      </c>
    </row>
    <row r="42" spans="1:17" s="22" customFormat="1" ht="21" customHeight="1">
      <c r="A42" s="21"/>
      <c r="B42" s="657" t="s">
        <v>947</v>
      </c>
      <c r="C42" s="492"/>
      <c r="D42" s="492"/>
      <c r="E42" s="712">
        <f>IF(shtSys!B480="","",IF(shtSys!B480=0,0,shtSys!B480))</f>
        <v>0</v>
      </c>
      <c r="F42" s="644"/>
      <c r="G42" s="644"/>
      <c r="H42" s="112" t="s">
        <v>1202</v>
      </c>
      <c r="I42" s="576">
        <f>IF(shtSys!B481="","",IF(shtSys!B481=0,0,shtSys!B481))</f>
        <v>0</v>
      </c>
      <c r="J42" s="708"/>
      <c r="K42" s="708"/>
      <c r="L42" s="708"/>
      <c r="M42" s="31" t="s">
        <v>1203</v>
      </c>
      <c r="P42" s="22">
        <f>shtSys!B480</f>
        <v>0</v>
      </c>
      <c r="Q42" s="22">
        <f>shtSys!B481</f>
        <v>0</v>
      </c>
    </row>
    <row r="43" spans="1:17" s="22" customFormat="1" ht="21" customHeight="1">
      <c r="A43" s="21"/>
      <c r="B43" s="679" t="s">
        <v>946</v>
      </c>
      <c r="C43" s="680"/>
      <c r="D43" s="680"/>
      <c r="E43" s="681">
        <f>IF(shtSys!B482="","",IF(shtSys!B482=0,0,shtSys!B482))</f>
        <v>1</v>
      </c>
      <c r="F43" s="682"/>
      <c r="G43" s="682"/>
      <c r="H43" s="97" t="s">
        <v>1202</v>
      </c>
      <c r="I43" s="683">
        <f>IF(shtSys!B483="","",IF(shtSys!B483=0,0,shtSys!B483))</f>
        <v>0</v>
      </c>
      <c r="J43" s="344"/>
      <c r="K43" s="344"/>
      <c r="L43" s="344"/>
      <c r="M43" s="145" t="s">
        <v>1201</v>
      </c>
      <c r="P43" s="22">
        <f>shtSys!B482</f>
        <v>1</v>
      </c>
      <c r="Q43" s="22">
        <f>shtSys!B483</f>
        <v>0</v>
      </c>
    </row>
    <row r="44" spans="1:17" s="22" customFormat="1" ht="21" customHeight="1" thickBot="1">
      <c r="A44" s="21"/>
      <c r="B44" s="677"/>
      <c r="C44" s="556"/>
      <c r="D44" s="556"/>
      <c r="E44" s="645">
        <f>IF(shtSys!B484="","",IF(shtSys!B484=0,0,shtSys!B484))</f>
      </c>
      <c r="F44" s="678"/>
      <c r="G44" s="678"/>
      <c r="H44" s="146" t="s">
        <v>1201</v>
      </c>
      <c r="I44" s="589">
        <f>IF(shtSys!B485="","",IF(shtSys!B485=0,0,shtSys!B485))</f>
      </c>
      <c r="J44" s="699"/>
      <c r="K44" s="699"/>
      <c r="L44" s="699"/>
      <c r="M44" s="115" t="s">
        <v>1201</v>
      </c>
      <c r="P44" s="22">
        <f>shtSys!B484</f>
        <v>0</v>
      </c>
      <c r="Q44" s="22">
        <f>shtSys!B485</f>
        <v>0</v>
      </c>
    </row>
    <row r="45" spans="1:13" s="143" customFormat="1" ht="21" customHeight="1">
      <c r="A45" s="142"/>
      <c r="B45" s="147"/>
      <c r="C45" s="136"/>
      <c r="D45" s="136"/>
      <c r="E45" s="136"/>
      <c r="F45" s="136"/>
      <c r="G45" s="136"/>
      <c r="H45" s="142"/>
      <c r="I45" s="142"/>
      <c r="J45" s="142"/>
      <c r="K45" s="273"/>
      <c r="L45" s="142"/>
      <c r="M45" s="142"/>
    </row>
    <row r="46" spans="2:7" ht="21" customHeight="1" thickBot="1">
      <c r="B46" s="676" t="s">
        <v>1060</v>
      </c>
      <c r="C46" s="676"/>
      <c r="D46" s="136"/>
      <c r="E46" s="48"/>
      <c r="F46" s="48"/>
      <c r="G46" s="48"/>
    </row>
    <row r="47" spans="2:13" ht="21" customHeight="1">
      <c r="B47" s="696" t="s">
        <v>983</v>
      </c>
      <c r="C47" s="686"/>
      <c r="D47" s="686" t="s">
        <v>1041</v>
      </c>
      <c r="E47" s="686"/>
      <c r="F47" s="686"/>
      <c r="G47" s="686"/>
      <c r="H47" s="686"/>
      <c r="I47" s="314" t="str">
        <f>shtSys!B486</f>
        <v>あり</v>
      </c>
      <c r="J47" s="246"/>
      <c r="K47" s="246"/>
      <c r="L47" s="246"/>
      <c r="M47" s="247"/>
    </row>
    <row r="48" spans="2:13" ht="36" customHeight="1">
      <c r="B48" s="697"/>
      <c r="C48" s="698"/>
      <c r="D48" s="684" t="s">
        <v>1153</v>
      </c>
      <c r="E48" s="685"/>
      <c r="F48" s="315" t="str">
        <f>shtSys!B487</f>
        <v>あり</v>
      </c>
      <c r="G48" s="675" t="s">
        <v>1042</v>
      </c>
      <c r="H48" s="675"/>
      <c r="I48" s="672" t="str">
        <f>shtSys!B488</f>
        <v>介護福祉士、介護支援専門員、初任者研修修了者</v>
      </c>
      <c r="J48" s="673"/>
      <c r="K48" s="673"/>
      <c r="L48" s="673"/>
      <c r="M48" s="674"/>
    </row>
    <row r="49" spans="2:13" ht="21" customHeight="1" thickBot="1">
      <c r="B49" s="703"/>
      <c r="C49" s="704"/>
      <c r="D49" s="687" t="s">
        <v>1029</v>
      </c>
      <c r="E49" s="687"/>
      <c r="F49" s="687" t="s">
        <v>947</v>
      </c>
      <c r="G49" s="687"/>
      <c r="H49" s="687" t="s">
        <v>946</v>
      </c>
      <c r="I49" s="687"/>
      <c r="J49" s="671" t="s">
        <v>1030</v>
      </c>
      <c r="K49" s="671"/>
      <c r="L49" s="671" t="s">
        <v>948</v>
      </c>
      <c r="M49" s="711"/>
    </row>
    <row r="50" spans="2:13" ht="21" customHeight="1">
      <c r="B50" s="705"/>
      <c r="C50" s="706"/>
      <c r="D50" s="311" t="s">
        <v>943</v>
      </c>
      <c r="E50" s="311" t="s">
        <v>945</v>
      </c>
      <c r="F50" s="311" t="s">
        <v>943</v>
      </c>
      <c r="G50" s="311" t="s">
        <v>945</v>
      </c>
      <c r="H50" s="311" t="s">
        <v>943</v>
      </c>
      <c r="I50" s="311" t="s">
        <v>945</v>
      </c>
      <c r="J50" s="311" t="s">
        <v>943</v>
      </c>
      <c r="K50" s="311" t="s">
        <v>945</v>
      </c>
      <c r="L50" s="311" t="s">
        <v>943</v>
      </c>
      <c r="M50" s="313" t="s">
        <v>945</v>
      </c>
    </row>
    <row r="51" spans="2:13" ht="36" customHeight="1">
      <c r="B51" s="694" t="s">
        <v>1168</v>
      </c>
      <c r="C51" s="695"/>
      <c r="D51" s="251">
        <f>IF(shtSys!B571="","",IF(shtSys!B571=0,0,shtSys!B571))</f>
        <v>0</v>
      </c>
      <c r="E51" s="251">
        <f>IF(shtSys!B572="","",IF(shtSys!B572=0,0,shtSys!B572))</f>
        <v>0</v>
      </c>
      <c r="F51" s="251">
        <f>IF(shtSys!B573="","",IF(shtSys!B573=0,0,shtSys!B573))</f>
        <v>3</v>
      </c>
      <c r="G51" s="251">
        <f>IF(shtSys!B574="","",IF(shtSys!B574=0,0,shtSys!B574))</f>
        <v>8</v>
      </c>
      <c r="H51" s="251">
        <f>IF(shtSys!B575="","",IF(shtSys!B575=0,0,shtSys!B575))</f>
        <v>3</v>
      </c>
      <c r="I51" s="251">
        <f>IF(shtSys!B576="","",IF(shtSys!B576=0,0,shtSys!B576))</f>
        <v>10</v>
      </c>
      <c r="J51" s="251">
        <f>IF(shtSys!B577="","",IF(shtSys!B577=0,0,shtSys!B577))</f>
        <v>0</v>
      </c>
      <c r="K51" s="251">
        <f>IF(shtSys!B578="","",IF(shtSys!B578=0,0,shtSys!B578))</f>
        <v>0</v>
      </c>
      <c r="L51" s="251">
        <f>IF(shtSys!B579="","",IF(shtSys!B579=0,0,shtSys!B579))</f>
        <v>0</v>
      </c>
      <c r="M51" s="252">
        <f>IF(shtSys!B580="","",IF(shtSys!B580=0,0,shtSys!B580))</f>
        <v>0</v>
      </c>
    </row>
    <row r="52" spans="2:13" ht="36" customHeight="1">
      <c r="B52" s="694" t="s">
        <v>1169</v>
      </c>
      <c r="C52" s="695"/>
      <c r="D52" s="251">
        <f>IF(shtSys!B581="","",IF(shtSys!B581=0,0,shtSys!B581))</f>
        <v>0</v>
      </c>
      <c r="E52" s="251">
        <f>IF(shtSys!B582="","",IF(shtSys!B582=0,0,shtSys!B582))</f>
        <v>0</v>
      </c>
      <c r="F52" s="251">
        <f>IF(shtSys!B583="","",IF(shtSys!B583=0,0,shtSys!B583))</f>
        <v>0</v>
      </c>
      <c r="G52" s="251">
        <f>IF(shtSys!B584="","",IF(shtSys!B584=0,0,shtSys!B584))</f>
        <v>2</v>
      </c>
      <c r="H52" s="251">
        <f>IF(shtSys!B585="","",IF(shtSys!B585=0,0,shtSys!B585))</f>
        <v>0</v>
      </c>
      <c r="I52" s="251">
        <f>IF(shtSys!B586="","",IF(shtSys!B586=0,0,shtSys!B586))</f>
        <v>4</v>
      </c>
      <c r="J52" s="251">
        <f>IF(shtSys!B587="","",IF(shtSys!B587=0,0,shtSys!B587))</f>
        <v>0</v>
      </c>
      <c r="K52" s="251">
        <f>IF(shtSys!B588="","",IF(shtSys!B588=0,0,shtSys!B588))</f>
        <v>0</v>
      </c>
      <c r="L52" s="251">
        <f>IF(shtSys!B589="","",IF(shtSys!B589=0,0,shtSys!B589))</f>
        <v>0</v>
      </c>
      <c r="M52" s="252">
        <f>IF(shtSys!B590="","",IF(shtSys!B590=0,0,shtSys!B590))</f>
        <v>0</v>
      </c>
    </row>
    <row r="53" spans="2:13" ht="21" customHeight="1">
      <c r="B53" s="691" t="s">
        <v>1040</v>
      </c>
      <c r="C53" s="249" t="s">
        <v>1035</v>
      </c>
      <c r="D53" s="251">
        <f>IF(shtSys!B591="","",IF(shtSys!B591=0,0,shtSys!B591))</f>
        <v>0</v>
      </c>
      <c r="E53" s="251">
        <f>IF(shtSys!B592="","",IF(shtSys!B592=0,0,shtSys!B592))</f>
        <v>0</v>
      </c>
      <c r="F53" s="251">
        <f>IF(shtSys!B593="","",IF(shtSys!B593=0,0,shtSys!B593))</f>
        <v>0</v>
      </c>
      <c r="G53" s="251">
        <f>IF(shtSys!B594="","",IF(shtSys!B594=0,0,shtSys!B594))</f>
        <v>4</v>
      </c>
      <c r="H53" s="251">
        <f>IF(shtSys!B595="","",IF(shtSys!B595=0,0,shtSys!B595))</f>
        <v>1</v>
      </c>
      <c r="I53" s="251">
        <f>IF(shtSys!B596="","",IF(shtSys!B596=0,0,shtSys!B596))</f>
        <v>6</v>
      </c>
      <c r="J53" s="251">
        <f>IF(shtSys!B597="","",IF(shtSys!B597=0,0,shtSys!B597))</f>
        <v>0</v>
      </c>
      <c r="K53" s="251">
        <f>IF(shtSys!B598="","",IF(shtSys!B598=0,0,shtSys!B598))</f>
        <v>0</v>
      </c>
      <c r="L53" s="251">
        <f>IF(shtSys!B599="","",IF(shtSys!B599=0,0,shtSys!B599))</f>
        <v>0</v>
      </c>
      <c r="M53" s="252">
        <f>IF(shtSys!B600="","",IF(shtSys!B600=0,0,shtSys!B600))</f>
        <v>0</v>
      </c>
    </row>
    <row r="54" spans="2:13" ht="36" customHeight="1">
      <c r="B54" s="692"/>
      <c r="C54" s="250" t="s">
        <v>1036</v>
      </c>
      <c r="D54" s="251">
        <f>IF(shtSys!B601="","",IF(shtSys!B601=0,0,shtSys!B601))</f>
        <v>0</v>
      </c>
      <c r="E54" s="251">
        <f>IF(shtSys!B602="","",IF(shtSys!B602=0,0,shtSys!B602))</f>
        <v>0</v>
      </c>
      <c r="F54" s="251">
        <f>IF(shtSys!B603="","",IF(shtSys!B603=0,0,shtSys!B603))</f>
        <v>2</v>
      </c>
      <c r="G54" s="251">
        <f>IF(shtSys!B604="","",IF(shtSys!B604=0,0,shtSys!B604))</f>
        <v>3</v>
      </c>
      <c r="H54" s="251">
        <f>IF(shtSys!B605="","",IF(shtSys!B605=0,0,shtSys!B605))</f>
        <v>2</v>
      </c>
      <c r="I54" s="251">
        <f>IF(shtSys!B606="","",IF(shtSys!B606=0,0,shtSys!B606))</f>
        <v>3</v>
      </c>
      <c r="J54" s="251">
        <f>IF(shtSys!B607="","",IF(shtSys!B607=0,0,shtSys!B607))</f>
        <v>0</v>
      </c>
      <c r="K54" s="251">
        <f>IF(shtSys!B608="","",IF(shtSys!B608=0,0,shtSys!B608))</f>
        <v>0</v>
      </c>
      <c r="L54" s="251">
        <f>IF(shtSys!B609="","",IF(shtSys!B609=0,0,shtSys!B609))</f>
        <v>0</v>
      </c>
      <c r="M54" s="252">
        <f>IF(shtSys!B610="","",IF(shtSys!B610=0,0,shtSys!B610))</f>
        <v>0</v>
      </c>
    </row>
    <row r="55" spans="2:13" ht="36" customHeight="1">
      <c r="B55" s="692"/>
      <c r="C55" s="250" t="s">
        <v>1037</v>
      </c>
      <c r="D55" s="251">
        <f>IF(shtSys!B611="","",IF(shtSys!B611=0,0,shtSys!B611))</f>
        <v>0</v>
      </c>
      <c r="E55" s="251">
        <f>IF(shtSys!B612="","",IF(shtSys!B612=0,0,shtSys!B612))</f>
        <v>0</v>
      </c>
      <c r="F55" s="251">
        <f>IF(shtSys!B613="","",IF(shtSys!B613=0,0,shtSys!B613))</f>
        <v>2</v>
      </c>
      <c r="G55" s="251">
        <f>IF(shtSys!B614="","",IF(shtSys!B614=0,0,shtSys!B614))</f>
        <v>2</v>
      </c>
      <c r="H55" s="251">
        <f>IF(shtSys!B615="","",IF(shtSys!B615=0,0,shtSys!B615))</f>
        <v>2</v>
      </c>
      <c r="I55" s="251">
        <f>IF(shtSys!B616="","",IF(shtSys!B616=0,0,shtSys!B616))</f>
        <v>2</v>
      </c>
      <c r="J55" s="251">
        <f>IF(shtSys!B617="","",IF(shtSys!B617=0,0,shtSys!B617))</f>
        <v>0</v>
      </c>
      <c r="K55" s="251">
        <f>IF(shtSys!B618="","",IF(shtSys!B618=0,0,shtSys!B618))</f>
        <v>0</v>
      </c>
      <c r="L55" s="251">
        <f>IF(shtSys!B619="","",IF(shtSys!B619=0,0,shtSys!B619))</f>
        <v>0</v>
      </c>
      <c r="M55" s="252">
        <f>IF(shtSys!B620="","",IF(shtSys!B620=0,0,shtSys!B620))</f>
        <v>0</v>
      </c>
    </row>
    <row r="56" spans="2:13" ht="36" customHeight="1">
      <c r="B56" s="692"/>
      <c r="C56" s="250" t="s">
        <v>1038</v>
      </c>
      <c r="D56" s="251">
        <f>IF(shtSys!B621="","",IF(shtSys!B621=0,0,shtSys!B621))</f>
        <v>0</v>
      </c>
      <c r="E56" s="251">
        <f>IF(shtSys!B622="","",IF(shtSys!B622=0,0,shtSys!B622))</f>
        <v>0</v>
      </c>
      <c r="F56" s="251">
        <f>IF(shtSys!B623="","",IF(shtSys!B623=0,0,shtSys!B623))</f>
        <v>0</v>
      </c>
      <c r="G56" s="251">
        <f>IF(shtSys!B624="","",IF(shtSys!B624=0,0,shtSys!B624))</f>
        <v>0</v>
      </c>
      <c r="H56" s="251">
        <f>IF(shtSys!B625="","",IF(shtSys!B625=0,0,shtSys!B625))</f>
        <v>0</v>
      </c>
      <c r="I56" s="251">
        <f>IF(shtSys!B626="","",IF(shtSys!B626=0,0,shtSys!B626))</f>
        <v>0</v>
      </c>
      <c r="J56" s="251">
        <f>IF(shtSys!B627="","",IF(shtSys!B627=0,0,shtSys!B627))</f>
        <v>0</v>
      </c>
      <c r="K56" s="251">
        <f>IF(shtSys!B628="","",IF(shtSys!B628=0,0,shtSys!B628))</f>
        <v>0</v>
      </c>
      <c r="L56" s="251">
        <f>IF(shtSys!B629="","",IF(shtSys!B629=0,0,shtSys!B629))</f>
        <v>0</v>
      </c>
      <c r="M56" s="252">
        <f>IF(shtSys!B630="","",IF(shtSys!B630=0,0,shtSys!B630))</f>
        <v>0</v>
      </c>
    </row>
    <row r="57" spans="2:13" ht="21" customHeight="1">
      <c r="B57" s="693"/>
      <c r="C57" s="250" t="s">
        <v>1132</v>
      </c>
      <c r="D57" s="251">
        <f>IF(shtSys!B631="","",IF(shtSys!B631=0,0,shtSys!B631))</f>
        <v>0</v>
      </c>
      <c r="E57" s="251">
        <f>IF(shtSys!B632="","",IF(shtSys!B632=0,0,shtSys!B632))</f>
        <v>0</v>
      </c>
      <c r="F57" s="251">
        <f>IF(shtSys!B633="","",IF(shtSys!B633=0,0,shtSys!B633))</f>
        <v>0</v>
      </c>
      <c r="G57" s="251">
        <f>IF(shtSys!B634="","",IF(shtSys!B634=0,0,shtSys!B634))</f>
        <v>0</v>
      </c>
      <c r="H57" s="251">
        <f>IF(shtSys!B635="","",IF(shtSys!B635=0,0,shtSys!B635))</f>
        <v>0</v>
      </c>
      <c r="I57" s="251">
        <f>IF(shtSys!B636="","",IF(shtSys!B636=0,0,shtSys!B636))</f>
        <v>0</v>
      </c>
      <c r="J57" s="251">
        <f>IF(shtSys!B637="","",IF(shtSys!B637=0,0,shtSys!B637))</f>
        <v>0</v>
      </c>
      <c r="K57" s="251">
        <f>IF(shtSys!B638="","",IF(shtSys!B638=0,0,shtSys!B638))</f>
        <v>0</v>
      </c>
      <c r="L57" s="251">
        <f>IF(shtSys!B639="","",IF(shtSys!B639=0,0,shtSys!B639))</f>
        <v>0</v>
      </c>
      <c r="M57" s="252">
        <f>IF(shtSys!B640="","",IF(shtSys!B640=0,0,shtSys!B640))</f>
        <v>0</v>
      </c>
    </row>
    <row r="58" spans="2:13" ht="21" customHeight="1">
      <c r="B58" s="707" t="s">
        <v>1259</v>
      </c>
      <c r="C58" s="406"/>
      <c r="D58" s="406"/>
      <c r="E58" s="407"/>
      <c r="F58" s="688"/>
      <c r="G58" s="689"/>
      <c r="H58" s="689"/>
      <c r="I58" s="689"/>
      <c r="J58" s="689"/>
      <c r="K58" s="689"/>
      <c r="L58" s="689"/>
      <c r="M58" s="690"/>
    </row>
    <row r="59" spans="2:13" ht="21" customHeight="1" thickBot="1">
      <c r="B59" s="700" t="s">
        <v>1039</v>
      </c>
      <c r="C59" s="701"/>
      <c r="D59" s="701"/>
      <c r="E59" s="702"/>
      <c r="F59" s="253" t="str">
        <f>shtSys!B489</f>
        <v>あり</v>
      </c>
      <c r="G59" s="709"/>
      <c r="H59" s="709"/>
      <c r="I59" s="709"/>
      <c r="J59" s="709"/>
      <c r="K59" s="709"/>
      <c r="L59" s="709"/>
      <c r="M59" s="710"/>
    </row>
  </sheetData>
  <sheetProtection/>
  <mergeCells count="165">
    <mergeCell ref="B36:D36"/>
    <mergeCell ref="E36:G36"/>
    <mergeCell ref="H36:J36"/>
    <mergeCell ref="K36:M36"/>
    <mergeCell ref="E41:G41"/>
    <mergeCell ref="E42:G42"/>
    <mergeCell ref="B59:E59"/>
    <mergeCell ref="D49:E49"/>
    <mergeCell ref="B49:C50"/>
    <mergeCell ref="B51:C51"/>
    <mergeCell ref="B58:E58"/>
    <mergeCell ref="I41:L41"/>
    <mergeCell ref="I42:L42"/>
    <mergeCell ref="G59:M59"/>
    <mergeCell ref="L49:M49"/>
    <mergeCell ref="F49:G49"/>
    <mergeCell ref="H49:I49"/>
    <mergeCell ref="F58:M58"/>
    <mergeCell ref="B53:B57"/>
    <mergeCell ref="B52:C52"/>
    <mergeCell ref="B47:C48"/>
    <mergeCell ref="I44:L44"/>
    <mergeCell ref="B43:D43"/>
    <mergeCell ref="B42:D42"/>
    <mergeCell ref="E43:G43"/>
    <mergeCell ref="I43:L43"/>
    <mergeCell ref="D48:E48"/>
    <mergeCell ref="D47:H47"/>
    <mergeCell ref="K30:M30"/>
    <mergeCell ref="H30:J30"/>
    <mergeCell ref="J49:K49"/>
    <mergeCell ref="I48:M48"/>
    <mergeCell ref="K32:M32"/>
    <mergeCell ref="B31:D31"/>
    <mergeCell ref="G48:H48"/>
    <mergeCell ref="B46:C46"/>
    <mergeCell ref="B44:D44"/>
    <mergeCell ref="E44:G44"/>
    <mergeCell ref="E29:G29"/>
    <mergeCell ref="E30:G30"/>
    <mergeCell ref="K29:M29"/>
    <mergeCell ref="H31:J31"/>
    <mergeCell ref="E33:G33"/>
    <mergeCell ref="E34:G34"/>
    <mergeCell ref="K34:M34"/>
    <mergeCell ref="K33:M33"/>
    <mergeCell ref="H29:J29"/>
    <mergeCell ref="K31:M31"/>
    <mergeCell ref="B34:D34"/>
    <mergeCell ref="B40:D40"/>
    <mergeCell ref="H34:J34"/>
    <mergeCell ref="B32:D32"/>
    <mergeCell ref="H32:J32"/>
    <mergeCell ref="I40:M40"/>
    <mergeCell ref="K35:M35"/>
    <mergeCell ref="B35:D35"/>
    <mergeCell ref="E35:G35"/>
    <mergeCell ref="H35:J35"/>
    <mergeCell ref="B28:F28"/>
    <mergeCell ref="B26:D26"/>
    <mergeCell ref="G26:H26"/>
    <mergeCell ref="G24:H24"/>
    <mergeCell ref="B41:D41"/>
    <mergeCell ref="E31:G31"/>
    <mergeCell ref="E32:G32"/>
    <mergeCell ref="B33:D33"/>
    <mergeCell ref="E40:H40"/>
    <mergeCell ref="H33:J33"/>
    <mergeCell ref="I26:J26"/>
    <mergeCell ref="B23:D23"/>
    <mergeCell ref="G22:H22"/>
    <mergeCell ref="E23:F23"/>
    <mergeCell ref="B29:D30"/>
    <mergeCell ref="K26:M26"/>
    <mergeCell ref="B25:D25"/>
    <mergeCell ref="B24:D24"/>
    <mergeCell ref="E24:F24"/>
    <mergeCell ref="B22:D22"/>
    <mergeCell ref="K21:M21"/>
    <mergeCell ref="K25:M25"/>
    <mergeCell ref="K24:M24"/>
    <mergeCell ref="I22:J22"/>
    <mergeCell ref="I25:J25"/>
    <mergeCell ref="I24:J24"/>
    <mergeCell ref="I21:J21"/>
    <mergeCell ref="K22:M22"/>
    <mergeCell ref="K23:M23"/>
    <mergeCell ref="E21:F21"/>
    <mergeCell ref="E22:F22"/>
    <mergeCell ref="E26:F26"/>
    <mergeCell ref="G25:H25"/>
    <mergeCell ref="E25:F25"/>
    <mergeCell ref="G21:H21"/>
    <mergeCell ref="G23:H23"/>
    <mergeCell ref="I12:J12"/>
    <mergeCell ref="I13:J13"/>
    <mergeCell ref="E12:F12"/>
    <mergeCell ref="G12:H12"/>
    <mergeCell ref="E13:F13"/>
    <mergeCell ref="G13:H13"/>
    <mergeCell ref="E20:F20"/>
    <mergeCell ref="I5:J5"/>
    <mergeCell ref="B7:D7"/>
    <mergeCell ref="C10:D10"/>
    <mergeCell ref="E10:F10"/>
    <mergeCell ref="B6:D6"/>
    <mergeCell ref="E6:F6"/>
    <mergeCell ref="E9:F9"/>
    <mergeCell ref="G9:H9"/>
    <mergeCell ref="E19:J19"/>
    <mergeCell ref="K19:M20"/>
    <mergeCell ref="I23:J23"/>
    <mergeCell ref="B18:F18"/>
    <mergeCell ref="G14:H14"/>
    <mergeCell ref="B15:D15"/>
    <mergeCell ref="E15:F15"/>
    <mergeCell ref="B19:D20"/>
    <mergeCell ref="I20:J20"/>
    <mergeCell ref="I15:J15"/>
    <mergeCell ref="K15:M15"/>
    <mergeCell ref="B11:D11"/>
    <mergeCell ref="B21:D21"/>
    <mergeCell ref="B2:D2"/>
    <mergeCell ref="B12:D12"/>
    <mergeCell ref="B3:D5"/>
    <mergeCell ref="E3:J3"/>
    <mergeCell ref="I9:J9"/>
    <mergeCell ref="E8:F8"/>
    <mergeCell ref="C9:D9"/>
    <mergeCell ref="G20:H20"/>
    <mergeCell ref="K3:M5"/>
    <mergeCell ref="E4:J4"/>
    <mergeCell ref="G5:H5"/>
    <mergeCell ref="E7:F7"/>
    <mergeCell ref="G7:H7"/>
    <mergeCell ref="G6:H6"/>
    <mergeCell ref="I6:J6"/>
    <mergeCell ref="K6:M6"/>
    <mergeCell ref="I10:J10"/>
    <mergeCell ref="K9:M9"/>
    <mergeCell ref="I8:J8"/>
    <mergeCell ref="K10:M10"/>
    <mergeCell ref="B8:D8"/>
    <mergeCell ref="G8:H8"/>
    <mergeCell ref="G10:H10"/>
    <mergeCell ref="B13:D13"/>
    <mergeCell ref="K14:M14"/>
    <mergeCell ref="K12:M12"/>
    <mergeCell ref="K13:M13"/>
    <mergeCell ref="I14:J14"/>
    <mergeCell ref="K7:M7"/>
    <mergeCell ref="I7:J7"/>
    <mergeCell ref="K8:M8"/>
    <mergeCell ref="I11:J11"/>
    <mergeCell ref="K11:M11"/>
    <mergeCell ref="E11:F11"/>
    <mergeCell ref="G11:H11"/>
    <mergeCell ref="K16:M16"/>
    <mergeCell ref="B14:D14"/>
    <mergeCell ref="E14:F14"/>
    <mergeCell ref="B16:D16"/>
    <mergeCell ref="E16:F16"/>
    <mergeCell ref="G16:H16"/>
    <mergeCell ref="I16:J16"/>
    <mergeCell ref="G15:H15"/>
  </mergeCells>
  <conditionalFormatting sqref="K21:M26">
    <cfRule type="cellIs" priority="4" dxfId="0" operator="equal" stopIfTrue="1">
      <formula>0</formula>
    </cfRule>
  </conditionalFormatting>
  <conditionalFormatting sqref="F59 F48 I47">
    <cfRule type="cellIs" priority="3" dxfId="1" operator="equal" stopIfTrue="1">
      <formula>0</formula>
    </cfRule>
  </conditionalFormatting>
  <conditionalFormatting sqref="I48:M48">
    <cfRule type="cellIs" priority="2" dxfId="0" operator="equal" stopIfTrue="1">
      <formula>0</formula>
    </cfRule>
  </conditionalFormatting>
  <conditionalFormatting sqref="B21:D26">
    <cfRule type="cellIs" priority="1" dxfId="1" operator="equal" stopIfTrue="1">
      <formula>0</formula>
    </cfRule>
  </conditionalFormatting>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7"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S61"/>
  <sheetViews>
    <sheetView showZeros="0" view="pageBreakPreview" zoomScale="90" zoomScaleNormal="85" zoomScaleSheetLayoutView="90" workbookViewId="0" topLeftCell="A43">
      <selection activeCell="E66" sqref="E66"/>
    </sheetView>
  </sheetViews>
  <sheetFormatPr defaultColWidth="9.00390625" defaultRowHeight="13.5"/>
  <cols>
    <col min="1" max="1" width="2.625" style="17" customWidth="1"/>
    <col min="2" max="2" width="5.12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1045</v>
      </c>
      <c r="B1" s="419" t="s">
        <v>1046</v>
      </c>
      <c r="C1" s="419"/>
      <c r="D1" s="419"/>
      <c r="E1" s="419"/>
      <c r="F1" s="419"/>
      <c r="G1" s="419"/>
      <c r="H1" s="419"/>
      <c r="I1" s="419"/>
    </row>
    <row r="2" spans="1:9" ht="21" customHeight="1" thickBot="1">
      <c r="A2" s="16"/>
      <c r="B2" s="633" t="s">
        <v>1047</v>
      </c>
      <c r="C2" s="633"/>
      <c r="D2" s="633"/>
      <c r="E2" s="633"/>
      <c r="F2" s="633"/>
      <c r="G2" s="19"/>
      <c r="H2" s="19"/>
      <c r="I2" s="19"/>
    </row>
    <row r="3" spans="2:13" ht="21" customHeight="1">
      <c r="B3" s="713" t="s">
        <v>1048</v>
      </c>
      <c r="C3" s="517"/>
      <c r="D3" s="517"/>
      <c r="E3" s="517"/>
      <c r="F3" s="517"/>
      <c r="G3" s="714" t="str">
        <f>shtSys!B642</f>
        <v>建物賃貸借方式</v>
      </c>
      <c r="H3" s="715"/>
      <c r="I3" s="715"/>
      <c r="J3" s="254"/>
      <c r="K3" s="254"/>
      <c r="L3" s="254"/>
      <c r="M3" s="255"/>
    </row>
    <row r="4" spans="2:13" ht="21" customHeight="1">
      <c r="B4" s="598" t="s">
        <v>1049</v>
      </c>
      <c r="C4" s="599"/>
      <c r="D4" s="599"/>
      <c r="E4" s="599"/>
      <c r="F4" s="600"/>
      <c r="G4" s="719" t="str">
        <f>shtSys!B643</f>
        <v>月払い方式</v>
      </c>
      <c r="H4" s="720"/>
      <c r="I4" s="720"/>
      <c r="J4" s="256"/>
      <c r="K4" s="256"/>
      <c r="L4" s="256"/>
      <c r="M4" s="257"/>
    </row>
    <row r="5" spans="2:13" ht="21" customHeight="1">
      <c r="B5" s="716"/>
      <c r="C5" s="717"/>
      <c r="D5" s="717"/>
      <c r="E5" s="717"/>
      <c r="F5" s="718"/>
      <c r="G5" s="721" t="s">
        <v>1302</v>
      </c>
      <c r="H5" s="722"/>
      <c r="I5" s="336">
        <f>shtSys!B644</f>
        <v>0</v>
      </c>
      <c r="J5" s="336"/>
      <c r="K5" s="336"/>
      <c r="L5" s="336"/>
      <c r="M5" s="337"/>
    </row>
    <row r="6" spans="2:13" ht="21" customHeight="1">
      <c r="B6" s="716"/>
      <c r="C6" s="717"/>
      <c r="D6" s="717"/>
      <c r="E6" s="717"/>
      <c r="F6" s="718"/>
      <c r="G6" s="723"/>
      <c r="H6" s="724"/>
      <c r="I6" s="336">
        <f>shtSys!B645</f>
        <v>0</v>
      </c>
      <c r="J6" s="336"/>
      <c r="K6" s="336"/>
      <c r="L6" s="336"/>
      <c r="M6" s="337"/>
    </row>
    <row r="7" spans="2:13" ht="21" customHeight="1">
      <c r="B7" s="583" t="s">
        <v>973</v>
      </c>
      <c r="C7" s="443"/>
      <c r="D7" s="443"/>
      <c r="E7" s="443"/>
      <c r="F7" s="443"/>
      <c r="G7" s="258" t="str">
        <f>shtSys!B647</f>
        <v>なし</v>
      </c>
      <c r="H7" s="730"/>
      <c r="I7" s="730"/>
      <c r="J7" s="730"/>
      <c r="K7" s="730"/>
      <c r="L7" s="730"/>
      <c r="M7" s="731"/>
    </row>
    <row r="8" spans="2:13" ht="21" customHeight="1">
      <c r="B8" s="583" t="s">
        <v>1050</v>
      </c>
      <c r="C8" s="443"/>
      <c r="D8" s="443"/>
      <c r="E8" s="443"/>
      <c r="F8" s="443"/>
      <c r="G8" s="258" t="str">
        <f>shtSys!B648</f>
        <v>なし</v>
      </c>
      <c r="H8" s="730"/>
      <c r="I8" s="730"/>
      <c r="J8" s="730"/>
      <c r="K8" s="730"/>
      <c r="L8" s="730"/>
      <c r="M8" s="731"/>
    </row>
    <row r="9" spans="2:13" ht="21" customHeight="1">
      <c r="B9" s="732" t="s">
        <v>1051</v>
      </c>
      <c r="C9" s="570"/>
      <c r="D9" s="570"/>
      <c r="E9" s="570"/>
      <c r="F9" s="570"/>
      <c r="G9" s="258" t="str">
        <f>shtSys!B649</f>
        <v>あり</v>
      </c>
      <c r="H9" s="730"/>
      <c r="I9" s="730"/>
      <c r="J9" s="730"/>
      <c r="K9" s="730"/>
      <c r="L9" s="730"/>
      <c r="M9" s="731"/>
    </row>
    <row r="10" spans="2:13" ht="45.75" customHeight="1">
      <c r="B10" s="396"/>
      <c r="C10" s="570"/>
      <c r="D10" s="570"/>
      <c r="E10" s="570"/>
      <c r="F10" s="570"/>
      <c r="G10" s="232" t="s">
        <v>1242</v>
      </c>
      <c r="H10" s="595" t="str">
        <f>shtSys!B650</f>
        <v>賃貸借契約書第25条に記載</v>
      </c>
      <c r="I10" s="595"/>
      <c r="J10" s="595"/>
      <c r="K10" s="595"/>
      <c r="L10" s="595"/>
      <c r="M10" s="596"/>
    </row>
    <row r="11" spans="2:13" ht="78" customHeight="1">
      <c r="B11" s="744" t="s">
        <v>1052</v>
      </c>
      <c r="C11" s="431"/>
      <c r="D11" s="431"/>
      <c r="E11" s="431"/>
      <c r="F11" s="34" t="s">
        <v>1053</v>
      </c>
      <c r="G11" s="594" t="str">
        <f>shtSys!B651</f>
        <v>（家賃）
賃貸借契約書第4条第3項に記載
（共益費）
賃貸借契約書第5条第4項に記載
（状況把握・生活相談サービス費）
賃貸借契約書第7条第5項に記載</v>
      </c>
      <c r="H11" s="595"/>
      <c r="I11" s="595"/>
      <c r="J11" s="595"/>
      <c r="K11" s="595"/>
      <c r="L11" s="595"/>
      <c r="M11" s="596"/>
    </row>
    <row r="12" spans="2:13" ht="21" customHeight="1" thickBot="1">
      <c r="B12" s="745"/>
      <c r="C12" s="746"/>
      <c r="D12" s="746"/>
      <c r="E12" s="746"/>
      <c r="F12" s="20" t="s">
        <v>1274</v>
      </c>
      <c r="G12" s="747" t="str">
        <f>shtSys!B652</f>
        <v>同上</v>
      </c>
      <c r="H12" s="747"/>
      <c r="I12" s="747"/>
      <c r="J12" s="747"/>
      <c r="K12" s="747"/>
      <c r="L12" s="747"/>
      <c r="M12" s="748"/>
    </row>
    <row r="13" ht="21" customHeight="1"/>
    <row r="14" spans="1:14" s="22" customFormat="1" ht="21" customHeight="1" thickBot="1">
      <c r="A14" s="21"/>
      <c r="B14" s="749" t="s">
        <v>1228</v>
      </c>
      <c r="C14" s="749"/>
      <c r="D14" s="749"/>
      <c r="E14" s="749"/>
      <c r="F14" s="749"/>
      <c r="G14" s="749"/>
      <c r="H14" s="749"/>
      <c r="I14" s="749"/>
      <c r="J14" s="749"/>
      <c r="K14" s="749"/>
      <c r="L14" s="749"/>
      <c r="M14" s="749"/>
      <c r="N14" s="21"/>
    </row>
    <row r="15" spans="2:13" ht="21" customHeight="1">
      <c r="B15" s="725"/>
      <c r="C15" s="726"/>
      <c r="D15" s="726"/>
      <c r="E15" s="726"/>
      <c r="F15" s="726"/>
      <c r="G15" s="726"/>
      <c r="H15" s="668" t="s">
        <v>1065</v>
      </c>
      <c r="I15" s="529"/>
      <c r="J15" s="530"/>
      <c r="K15" s="727" t="s">
        <v>1066</v>
      </c>
      <c r="L15" s="728"/>
      <c r="M15" s="729"/>
    </row>
    <row r="16" spans="2:13" ht="21" customHeight="1">
      <c r="B16" s="733" t="s">
        <v>967</v>
      </c>
      <c r="C16" s="734"/>
      <c r="D16" s="734"/>
      <c r="E16" s="734"/>
      <c r="F16" s="734" t="s">
        <v>1061</v>
      </c>
      <c r="G16" s="734"/>
      <c r="H16" s="735" t="str">
        <f>shtSys!B681</f>
        <v>要介護</v>
      </c>
      <c r="I16" s="735"/>
      <c r="J16" s="735"/>
      <c r="K16" s="735" t="str">
        <f>IF(shtSys!B713="","",shtSys!B712)</f>
        <v>要介護</v>
      </c>
      <c r="L16" s="735"/>
      <c r="M16" s="736"/>
    </row>
    <row r="17" spans="2:13" ht="21" customHeight="1">
      <c r="B17" s="733"/>
      <c r="C17" s="734"/>
      <c r="D17" s="734"/>
      <c r="E17" s="734"/>
      <c r="F17" s="734" t="s">
        <v>1062</v>
      </c>
      <c r="G17" s="734"/>
      <c r="H17" s="737" t="str">
        <f>shtSys!B682</f>
        <v>入居資格を満たす者</v>
      </c>
      <c r="I17" s="737"/>
      <c r="J17" s="737"/>
      <c r="K17" s="737" t="str">
        <f>shtSys!B713</f>
        <v>入居資格を満たす者</v>
      </c>
      <c r="L17" s="737"/>
      <c r="M17" s="738"/>
    </row>
    <row r="18" spans="2:13" ht="29.25" customHeight="1">
      <c r="B18" s="751" t="s">
        <v>958</v>
      </c>
      <c r="C18" s="752"/>
      <c r="D18" s="752"/>
      <c r="E18" s="753"/>
      <c r="F18" s="734" t="s">
        <v>1193</v>
      </c>
      <c r="G18" s="734"/>
      <c r="H18" s="739" t="str">
        <f>shtSys!B686</f>
        <v>一般居室個室</v>
      </c>
      <c r="I18" s="739"/>
      <c r="J18" s="739"/>
      <c r="K18" s="739" t="str">
        <f>shtSys!B717</f>
        <v>一般居室相部屋（夫婦・親族）</v>
      </c>
      <c r="L18" s="739"/>
      <c r="M18" s="740"/>
    </row>
    <row r="19" spans="2:13" ht="21" customHeight="1">
      <c r="B19" s="754"/>
      <c r="C19" s="755"/>
      <c r="D19" s="755"/>
      <c r="E19" s="756"/>
      <c r="F19" s="734" t="s">
        <v>1286</v>
      </c>
      <c r="G19" s="734"/>
      <c r="H19" s="741">
        <f>shtSys!B688</f>
        <v>18</v>
      </c>
      <c r="I19" s="741"/>
      <c r="J19" s="741"/>
      <c r="K19" s="741">
        <f>shtSys!B719</f>
        <v>24</v>
      </c>
      <c r="L19" s="741"/>
      <c r="M19" s="750"/>
    </row>
    <row r="20" spans="2:13" ht="21" customHeight="1">
      <c r="B20" s="754"/>
      <c r="C20" s="755"/>
      <c r="D20" s="755"/>
      <c r="E20" s="756"/>
      <c r="F20" s="734" t="s">
        <v>1144</v>
      </c>
      <c r="G20" s="734"/>
      <c r="H20" s="742" t="str">
        <f>IF(shtSys!B690="○","あり",IF(shtSys!B690="×","なし",""))</f>
        <v>あり</v>
      </c>
      <c r="I20" s="742"/>
      <c r="J20" s="742"/>
      <c r="K20" s="742" t="str">
        <f>IF(shtSys!B721="○","あり",IF(shtSys!B721="×","なし",""))</f>
        <v>あり</v>
      </c>
      <c r="L20" s="742"/>
      <c r="M20" s="743"/>
    </row>
    <row r="21" spans="2:13" ht="21" customHeight="1">
      <c r="B21" s="754"/>
      <c r="C21" s="755"/>
      <c r="D21" s="755"/>
      <c r="E21" s="756"/>
      <c r="F21" s="734" t="s">
        <v>1145</v>
      </c>
      <c r="G21" s="734"/>
      <c r="H21" s="742" t="str">
        <f>IF(shtSys!B691="○","あり",IF(shtSys!B691="×","なし",""))</f>
        <v>あり</v>
      </c>
      <c r="I21" s="742"/>
      <c r="J21" s="742"/>
      <c r="K21" s="742" t="str">
        <f>IF(shtSys!B722="○","あり",IF(shtSys!B722="×","なし",""))</f>
        <v>あり</v>
      </c>
      <c r="L21" s="742"/>
      <c r="M21" s="743"/>
    </row>
    <row r="22" spans="2:13" ht="21" customHeight="1">
      <c r="B22" s="754"/>
      <c r="C22" s="755"/>
      <c r="D22" s="755"/>
      <c r="E22" s="756"/>
      <c r="F22" s="734" t="s">
        <v>990</v>
      </c>
      <c r="G22" s="734"/>
      <c r="H22" s="742" t="str">
        <f>IF(shtSys!B692="○","あり",IF(shtSys!B692="×","なし",""))</f>
        <v>なし</v>
      </c>
      <c r="I22" s="742"/>
      <c r="J22" s="742"/>
      <c r="K22" s="742" t="str">
        <f>IF(shtSys!B723="○","あり",IF(shtSys!B723="×","なし",""))</f>
        <v>なし</v>
      </c>
      <c r="L22" s="742"/>
      <c r="M22" s="743"/>
    </row>
    <row r="23" spans="2:13" ht="21" customHeight="1">
      <c r="B23" s="754"/>
      <c r="C23" s="755"/>
      <c r="D23" s="755"/>
      <c r="E23" s="756"/>
      <c r="F23" s="734" t="s">
        <v>1296</v>
      </c>
      <c r="G23" s="734"/>
      <c r="H23" s="742" t="str">
        <f>IF(shtSys!B693="○","あり",IF(shtSys!B693="×","なし",""))</f>
        <v>あり</v>
      </c>
      <c r="I23" s="742"/>
      <c r="J23" s="742"/>
      <c r="K23" s="742" t="str">
        <f>IF(shtSys!B724="○","あり",IF(shtSys!B724="×","なし",""))</f>
        <v>あり</v>
      </c>
      <c r="L23" s="742"/>
      <c r="M23" s="743"/>
    </row>
    <row r="24" spans="2:13" ht="21" customHeight="1">
      <c r="B24" s="757"/>
      <c r="C24" s="758"/>
      <c r="D24" s="758"/>
      <c r="E24" s="759"/>
      <c r="F24" s="734" t="s">
        <v>1217</v>
      </c>
      <c r="G24" s="734"/>
      <c r="H24" s="742" t="str">
        <f>IF(shtSys!B694="○","あり",IF(shtSys!B694="×","なし",""))</f>
        <v>あり</v>
      </c>
      <c r="I24" s="742"/>
      <c r="J24" s="742"/>
      <c r="K24" s="742" t="str">
        <f>IF(shtSys!B725="○","あり",IF(shtSys!B725="×","なし",""))</f>
        <v>あり</v>
      </c>
      <c r="L24" s="742"/>
      <c r="M24" s="743"/>
    </row>
    <row r="25" spans="2:13" ht="21" customHeight="1">
      <c r="B25" s="751" t="s">
        <v>1303</v>
      </c>
      <c r="C25" s="752"/>
      <c r="D25" s="752"/>
      <c r="E25" s="753"/>
      <c r="F25" s="719" t="s">
        <v>972</v>
      </c>
      <c r="G25" s="760"/>
      <c r="H25" s="761">
        <f>shtSys!B695</f>
        <v>100000</v>
      </c>
      <c r="I25" s="762"/>
      <c r="J25" s="763"/>
      <c r="K25" s="761">
        <f>shtSys!B726</f>
        <v>100000</v>
      </c>
      <c r="L25" s="762"/>
      <c r="M25" s="764"/>
    </row>
    <row r="26" spans="2:13" ht="21" customHeight="1">
      <c r="B26" s="757"/>
      <c r="C26" s="758"/>
      <c r="D26" s="758"/>
      <c r="E26" s="759"/>
      <c r="F26" s="594" t="s">
        <v>900</v>
      </c>
      <c r="G26" s="765"/>
      <c r="H26" s="766">
        <f>shtSys!B696</f>
        <v>11000</v>
      </c>
      <c r="I26" s="767"/>
      <c r="J26" s="768"/>
      <c r="K26" s="766">
        <f>shtSys!B727</f>
        <v>11000</v>
      </c>
      <c r="L26" s="767"/>
      <c r="M26" s="769"/>
    </row>
    <row r="27" spans="2:19" s="23" customFormat="1" ht="21" customHeight="1">
      <c r="B27" s="785" t="s">
        <v>1304</v>
      </c>
      <c r="C27" s="786"/>
      <c r="D27" s="786"/>
      <c r="E27" s="786"/>
      <c r="F27" s="786"/>
      <c r="G27" s="786"/>
      <c r="H27" s="775">
        <f>SUM(H28:J31)</f>
        <v>121280</v>
      </c>
      <c r="I27" s="775"/>
      <c r="J27" s="775"/>
      <c r="K27" s="783">
        <f>IF(shtSys!B717="一般居室個室",TEXT(SUM(K28:M31),"#,##0円"),SUM(K28:M31))</f>
        <v>186460</v>
      </c>
      <c r="L27" s="783"/>
      <c r="M27" s="784"/>
      <c r="P27" s="307"/>
      <c r="Q27" s="307"/>
      <c r="R27" s="308"/>
      <c r="S27" s="308"/>
    </row>
    <row r="28" spans="2:13" ht="21" customHeight="1">
      <c r="B28" s="248"/>
      <c r="C28" s="734" t="s">
        <v>1064</v>
      </c>
      <c r="D28" s="734"/>
      <c r="E28" s="734"/>
      <c r="F28" s="734"/>
      <c r="G28" s="734"/>
      <c r="H28" s="775">
        <f>shtSys!B699</f>
        <v>50000</v>
      </c>
      <c r="I28" s="775"/>
      <c r="J28" s="775"/>
      <c r="K28" s="775">
        <f>shtSys!B730</f>
        <v>52000</v>
      </c>
      <c r="L28" s="775"/>
      <c r="M28" s="782"/>
    </row>
    <row r="29" spans="1:18" s="22" customFormat="1" ht="21" customHeight="1">
      <c r="A29" s="21"/>
      <c r="B29" s="248"/>
      <c r="C29" s="772" t="s">
        <v>1357</v>
      </c>
      <c r="D29" s="405" t="s">
        <v>1305</v>
      </c>
      <c r="E29" s="406"/>
      <c r="F29" s="406"/>
      <c r="G29" s="407"/>
      <c r="H29" s="775">
        <f>IF(shtSys!B252="なし","",IF(MOD(100-shtSys!B23,100)&gt;=90,ROUNDDOWN(shtSys!B700*(100+shtSys!B23)/100,0),shtSys!B700))</f>
        <v>42120</v>
      </c>
      <c r="I29" s="775"/>
      <c r="J29" s="775"/>
      <c r="K29" s="775">
        <f>IF(shtSys!B252="なし","",IF(MOD(100-shtSys!B23,100)&gt;=90,ROUNDDOWN(shtSys!B731*(100+shtSys!B23)/100,0),shtSys!B731))</f>
        <v>84240</v>
      </c>
      <c r="L29" s="775"/>
      <c r="M29" s="782"/>
      <c r="N29" s="21"/>
      <c r="P29" s="791"/>
      <c r="Q29" s="792"/>
      <c r="R29" s="793"/>
    </row>
    <row r="30" spans="1:18" s="22" customFormat="1" ht="21" customHeight="1">
      <c r="A30" s="21"/>
      <c r="B30" s="248"/>
      <c r="C30" s="773"/>
      <c r="D30" s="779" t="s">
        <v>899</v>
      </c>
      <c r="E30" s="780"/>
      <c r="F30" s="780"/>
      <c r="G30" s="781"/>
      <c r="H30" s="775">
        <f>IF(MOD(100-shtSys!B23,100)&gt;=90,ROUNDDOWN(shtSys!B704*(100+shtSys!B23)/100,0),shtSys!B704)</f>
        <v>16200</v>
      </c>
      <c r="I30" s="775"/>
      <c r="J30" s="775"/>
      <c r="K30" s="775">
        <f>IF(MOD(100-shtSys!B23,100)&gt;=90,ROUNDDOWN(shtSys!B735*(100+shtSys!B23)/100,0),shtSys!B735)</f>
        <v>24300</v>
      </c>
      <c r="L30" s="775"/>
      <c r="M30" s="782"/>
      <c r="N30" s="21"/>
      <c r="P30" s="794"/>
      <c r="Q30" s="795"/>
      <c r="R30" s="796"/>
    </row>
    <row r="31" spans="1:18" s="22" customFormat="1" ht="21" customHeight="1">
      <c r="A31" s="21"/>
      <c r="B31" s="248"/>
      <c r="C31" s="773"/>
      <c r="D31" s="797" t="s">
        <v>1222</v>
      </c>
      <c r="E31" s="798"/>
      <c r="F31" s="798"/>
      <c r="G31" s="799"/>
      <c r="H31" s="775">
        <f>IF(MOD(100-shtSys!B23,100)&gt;=90,ROUNDDOWN(shtSys!B705*(100+shtSys!B23)/100,0),shtSys!B705)</f>
        <v>12960</v>
      </c>
      <c r="I31" s="775"/>
      <c r="J31" s="775"/>
      <c r="K31" s="775">
        <f>IF(MOD(100-shtSys!B23,100)&gt;=90,ROUNDDOWN(shtSys!B736*(100+shtSys!B23)/100,0),shtSys!B736)</f>
        <v>25920</v>
      </c>
      <c r="L31" s="775"/>
      <c r="M31" s="782"/>
      <c r="N31" s="21"/>
      <c r="P31" s="791"/>
      <c r="Q31" s="792"/>
      <c r="R31" s="793"/>
    </row>
    <row r="32" spans="1:18" s="22" customFormat="1" ht="21" customHeight="1">
      <c r="A32" s="21"/>
      <c r="B32" s="248"/>
      <c r="C32" s="773"/>
      <c r="D32" s="779" t="str">
        <f>shtSys!B706</f>
        <v>電気代</v>
      </c>
      <c r="E32" s="780"/>
      <c r="F32" s="780"/>
      <c r="G32" s="781"/>
      <c r="H32" s="775" t="str">
        <f>shtSys!B707</f>
        <v>実費</v>
      </c>
      <c r="I32" s="775"/>
      <c r="J32" s="775"/>
      <c r="K32" s="775" t="str">
        <f>shtSys!B738</f>
        <v>実費</v>
      </c>
      <c r="L32" s="775"/>
      <c r="M32" s="782"/>
      <c r="N32" s="21"/>
      <c r="P32" s="791"/>
      <c r="Q32" s="792"/>
      <c r="R32" s="793"/>
    </row>
    <row r="33" spans="1:18" s="22" customFormat="1" ht="21" customHeight="1">
      <c r="A33" s="21"/>
      <c r="B33" s="248"/>
      <c r="C33" s="773"/>
      <c r="D33" s="779">
        <f>shtSys!B708</f>
        <v>0</v>
      </c>
      <c r="E33" s="780"/>
      <c r="F33" s="780"/>
      <c r="G33" s="781"/>
      <c r="H33" s="775">
        <f>ROUNDDOWN(shtSys!B709*(100+shtSys!B23)/100,0)</f>
        <v>0</v>
      </c>
      <c r="I33" s="775"/>
      <c r="J33" s="775"/>
      <c r="K33" s="776">
        <f>ROUNDDOWN(shtSys!B740*(100+shtSys!B23)/100,0)</f>
        <v>0</v>
      </c>
      <c r="L33" s="777"/>
      <c r="M33" s="778"/>
      <c r="N33" s="21"/>
      <c r="P33" s="808"/>
      <c r="Q33" s="809"/>
      <c r="R33" s="506"/>
    </row>
    <row r="34" spans="1:17" s="22" customFormat="1" ht="21" customHeight="1">
      <c r="A34" s="21"/>
      <c r="B34" s="260"/>
      <c r="C34" s="774"/>
      <c r="D34" s="335">
        <f>shtSys!B710</f>
        <v>0</v>
      </c>
      <c r="E34" s="336"/>
      <c r="F34" s="336"/>
      <c r="G34" s="771"/>
      <c r="H34" s="776">
        <f>IF(ISNUMBER(shtSys!B711),ROUNDDOWN(shtSys!B711*(100+shtSys!B23)/100,0),shtSys!B711)</f>
        <v>0</v>
      </c>
      <c r="I34" s="777"/>
      <c r="J34" s="790"/>
      <c r="K34" s="776">
        <f>IF(ISNUMBER(shtSys!B742),ROUNDDOWN(shtSys!B742*(100+shtSys!B23)/100,0),shtSys!B742)</f>
        <v>0</v>
      </c>
      <c r="L34" s="777"/>
      <c r="M34" s="778"/>
      <c r="N34" s="21"/>
      <c r="Q34" s="10"/>
    </row>
    <row r="35" spans="1:17" s="22" customFormat="1" ht="59.25" customHeight="1">
      <c r="A35" s="21"/>
      <c r="B35" s="284" t="s">
        <v>1259</v>
      </c>
      <c r="C35" s="377" t="s">
        <v>1450</v>
      </c>
      <c r="D35" s="378"/>
      <c r="E35" s="378"/>
      <c r="F35" s="378"/>
      <c r="G35" s="378"/>
      <c r="H35" s="378"/>
      <c r="I35" s="378"/>
      <c r="J35" s="378"/>
      <c r="K35" s="378"/>
      <c r="L35" s="378"/>
      <c r="M35" s="379"/>
      <c r="N35" s="21"/>
      <c r="Q35" s="312"/>
    </row>
    <row r="36" spans="1:15" s="22" customFormat="1" ht="9" customHeight="1" thickBot="1">
      <c r="A36" s="21"/>
      <c r="B36" s="283"/>
      <c r="C36" s="383"/>
      <c r="D36" s="384"/>
      <c r="E36" s="384"/>
      <c r="F36" s="384"/>
      <c r="G36" s="384"/>
      <c r="H36" s="384"/>
      <c r="I36" s="384"/>
      <c r="J36" s="384"/>
      <c r="K36" s="384"/>
      <c r="L36" s="384"/>
      <c r="M36" s="385"/>
      <c r="N36" s="21"/>
      <c r="O36" s="282"/>
    </row>
    <row r="37" spans="1:14" s="22" customFormat="1" ht="21" customHeight="1">
      <c r="A37" s="21"/>
      <c r="B37" s="17"/>
      <c r="C37" s="26"/>
      <c r="D37" s="26"/>
      <c r="E37" s="26"/>
      <c r="F37" s="26"/>
      <c r="G37" s="26"/>
      <c r="H37" s="26"/>
      <c r="I37" s="26"/>
      <c r="J37" s="26"/>
      <c r="K37" s="26"/>
      <c r="L37" s="26"/>
      <c r="M37" s="26"/>
      <c r="N37" s="17"/>
    </row>
    <row r="38" spans="2:6" ht="21" customHeight="1" thickBot="1">
      <c r="B38" s="804" t="s">
        <v>1256</v>
      </c>
      <c r="C38" s="805"/>
      <c r="D38" s="805"/>
      <c r="E38" s="805"/>
      <c r="F38" s="805"/>
    </row>
    <row r="39" spans="2:13" ht="21" customHeight="1">
      <c r="B39" s="800" t="s">
        <v>1064</v>
      </c>
      <c r="C39" s="728"/>
      <c r="D39" s="728"/>
      <c r="E39" s="728"/>
      <c r="F39" s="728"/>
      <c r="G39" s="801" t="str">
        <f>shtSys!B653</f>
        <v>近隣住宅の家賃の額と均衡を失しないように算定した。</v>
      </c>
      <c r="H39" s="802"/>
      <c r="I39" s="802"/>
      <c r="J39" s="802"/>
      <c r="K39" s="802"/>
      <c r="L39" s="802"/>
      <c r="M39" s="803"/>
    </row>
    <row r="40" spans="2:13" ht="21" customHeight="1">
      <c r="B40" s="598" t="s">
        <v>972</v>
      </c>
      <c r="C40" s="599"/>
      <c r="D40" s="599"/>
      <c r="E40" s="599"/>
      <c r="F40" s="600"/>
      <c r="G40" s="235" t="s">
        <v>1204</v>
      </c>
      <c r="H40" s="277">
        <f>shtSys!B656</f>
        <v>2</v>
      </c>
      <c r="I40" s="261" t="s">
        <v>1279</v>
      </c>
      <c r="J40" s="261"/>
      <c r="K40" s="261"/>
      <c r="L40" s="261"/>
      <c r="M40" s="262"/>
    </row>
    <row r="41" spans="1:14" s="22" customFormat="1" ht="42" customHeight="1">
      <c r="A41" s="21"/>
      <c r="B41" s="787"/>
      <c r="C41" s="788"/>
      <c r="D41" s="788"/>
      <c r="E41" s="788"/>
      <c r="F41" s="789"/>
      <c r="G41" s="391" t="s">
        <v>1160</v>
      </c>
      <c r="H41" s="393"/>
      <c r="I41" s="672" t="str">
        <f>shtSys!B657</f>
        <v>賃貸借契約書第6条第4項に記載</v>
      </c>
      <c r="J41" s="673"/>
      <c r="K41" s="673"/>
      <c r="L41" s="673"/>
      <c r="M41" s="674"/>
      <c r="N41" s="21"/>
    </row>
    <row r="42" spans="1:14" s="22" customFormat="1" ht="21" customHeight="1">
      <c r="A42" s="21"/>
      <c r="B42" s="583" t="s">
        <v>1063</v>
      </c>
      <c r="C42" s="584"/>
      <c r="D42" s="584"/>
      <c r="E42" s="584"/>
      <c r="F42" s="584"/>
      <c r="G42" s="672" t="str">
        <f>shtSys!B660</f>
        <v>全ての料金において、なし</v>
      </c>
      <c r="H42" s="673"/>
      <c r="I42" s="673"/>
      <c r="J42" s="673"/>
      <c r="K42" s="673"/>
      <c r="L42" s="673"/>
      <c r="M42" s="674"/>
      <c r="N42" s="21"/>
    </row>
    <row r="43" spans="2:13" ht="21" customHeight="1">
      <c r="B43" s="583" t="s">
        <v>962</v>
      </c>
      <c r="C43" s="584"/>
      <c r="D43" s="584"/>
      <c r="E43" s="584"/>
      <c r="F43" s="584"/>
      <c r="G43" s="335" t="str">
        <f>IF(shtSys!B252="なし","",shtSys!B661)</f>
        <v>1日3食を提供する為の費用</v>
      </c>
      <c r="H43" s="336"/>
      <c r="I43" s="336"/>
      <c r="J43" s="336"/>
      <c r="K43" s="336"/>
      <c r="L43" s="336"/>
      <c r="M43" s="337"/>
    </row>
    <row r="44" spans="1:14" s="22" customFormat="1" ht="42" customHeight="1">
      <c r="A44" s="21"/>
      <c r="B44" s="806" t="s">
        <v>899</v>
      </c>
      <c r="C44" s="807"/>
      <c r="D44" s="807"/>
      <c r="E44" s="807"/>
      <c r="F44" s="807"/>
      <c r="G44" s="672" t="str">
        <f>shtSys!B662</f>
        <v>賃貸借契約書第5条に記載</v>
      </c>
      <c r="H44" s="673"/>
      <c r="I44" s="673"/>
      <c r="J44" s="673"/>
      <c r="K44" s="673"/>
      <c r="L44" s="673"/>
      <c r="M44" s="674"/>
      <c r="N44" s="21"/>
    </row>
    <row r="45" spans="1:14" s="22" customFormat="1" ht="42.75" customHeight="1">
      <c r="A45" s="21"/>
      <c r="B45" s="583" t="s">
        <v>1223</v>
      </c>
      <c r="C45" s="584"/>
      <c r="D45" s="584"/>
      <c r="E45" s="584"/>
      <c r="F45" s="584"/>
      <c r="G45" s="672" t="str">
        <f>shtSys!B665</f>
        <v>｢4.サービス内容｣の状況把握･生活相談サービスの提供内容に記載</v>
      </c>
      <c r="H45" s="336"/>
      <c r="I45" s="336"/>
      <c r="J45" s="336"/>
      <c r="K45" s="336"/>
      <c r="L45" s="336"/>
      <c r="M45" s="337"/>
      <c r="N45" s="21"/>
    </row>
    <row r="46" spans="1:14" s="22" customFormat="1" ht="21" customHeight="1">
      <c r="A46" s="21"/>
      <c r="B46" s="770" t="str">
        <f>shtSys!B666</f>
        <v>電気代</v>
      </c>
      <c r="C46" s="469"/>
      <c r="D46" s="469"/>
      <c r="E46" s="469"/>
      <c r="F46" s="489"/>
      <c r="G46" s="672" t="str">
        <f>shtSys!B667</f>
        <v>実費</v>
      </c>
      <c r="H46" s="336"/>
      <c r="I46" s="336"/>
      <c r="J46" s="336"/>
      <c r="K46" s="336"/>
      <c r="L46" s="336"/>
      <c r="M46" s="337"/>
      <c r="N46" s="21"/>
    </row>
    <row r="47" spans="2:13" ht="21" customHeight="1">
      <c r="B47" s="770"/>
      <c r="C47" s="469"/>
      <c r="D47" s="469"/>
      <c r="E47" s="469"/>
      <c r="F47" s="489"/>
      <c r="G47" s="672">
        <f>shtSys!B668</f>
        <v>0</v>
      </c>
      <c r="H47" s="336"/>
      <c r="I47" s="336"/>
      <c r="J47" s="336"/>
      <c r="K47" s="336"/>
      <c r="L47" s="336"/>
      <c r="M47" s="337"/>
    </row>
    <row r="48" spans="2:13" ht="18" customHeight="1">
      <c r="B48" s="816" t="s">
        <v>1067</v>
      </c>
      <c r="C48" s="817"/>
      <c r="D48" s="817"/>
      <c r="E48" s="817"/>
      <c r="F48" s="818"/>
      <c r="G48" s="376" t="str">
        <f>shtSys!B670</f>
        <v>別添2</v>
      </c>
      <c r="H48" s="377"/>
      <c r="I48" s="377"/>
      <c r="J48" s="377"/>
      <c r="K48" s="377"/>
      <c r="L48" s="377"/>
      <c r="M48" s="819"/>
    </row>
    <row r="49" spans="2:13" ht="18" customHeight="1">
      <c r="B49" s="394"/>
      <c r="C49" s="571"/>
      <c r="D49" s="571"/>
      <c r="E49" s="571"/>
      <c r="F49" s="395"/>
      <c r="G49" s="820"/>
      <c r="H49" s="821"/>
      <c r="I49" s="821"/>
      <c r="J49" s="821"/>
      <c r="K49" s="821"/>
      <c r="L49" s="821"/>
      <c r="M49" s="822"/>
    </row>
    <row r="50" spans="2:13" ht="21" customHeight="1" thickBot="1">
      <c r="B50" s="586" t="s">
        <v>1068</v>
      </c>
      <c r="C50" s="587"/>
      <c r="D50" s="587"/>
      <c r="E50" s="587"/>
      <c r="F50" s="587"/>
      <c r="G50" s="810">
        <f>shtSys!B671</f>
        <v>0</v>
      </c>
      <c r="H50" s="709"/>
      <c r="I50" s="709"/>
      <c r="J50" s="709"/>
      <c r="K50" s="709"/>
      <c r="L50" s="709"/>
      <c r="M50" s="710"/>
    </row>
    <row r="51" ht="21" customHeight="1"/>
    <row r="52" spans="1:14" s="22" customFormat="1" ht="21" customHeight="1" thickBot="1">
      <c r="A52" s="21"/>
      <c r="B52" s="676" t="s">
        <v>1159</v>
      </c>
      <c r="C52" s="676"/>
      <c r="D52" s="676"/>
      <c r="E52" s="676"/>
      <c r="F52" s="676"/>
      <c r="G52" s="676"/>
      <c r="H52" s="676"/>
      <c r="I52" s="27"/>
      <c r="J52" s="27"/>
      <c r="K52" s="27"/>
      <c r="L52" s="27"/>
      <c r="M52" s="27"/>
      <c r="N52" s="21"/>
    </row>
    <row r="53" spans="2:13" ht="21" customHeight="1">
      <c r="B53" s="811" t="s">
        <v>1069</v>
      </c>
      <c r="C53" s="812"/>
      <c r="D53" s="812"/>
      <c r="E53" s="812"/>
      <c r="F53" s="812"/>
      <c r="G53" s="812"/>
      <c r="H53" s="812"/>
      <c r="I53" s="812"/>
      <c r="J53" s="813"/>
      <c r="K53" s="814"/>
      <c r="L53" s="814"/>
      <c r="M53" s="815"/>
    </row>
    <row r="54" spans="2:13" ht="21" customHeight="1">
      <c r="B54" s="657" t="s">
        <v>1070</v>
      </c>
      <c r="C54" s="661"/>
      <c r="D54" s="661"/>
      <c r="E54" s="661"/>
      <c r="F54" s="661"/>
      <c r="G54" s="661"/>
      <c r="H54" s="661"/>
      <c r="I54" s="661"/>
      <c r="J54" s="453"/>
      <c r="K54" s="454"/>
      <c r="L54" s="454"/>
      <c r="M54" s="455"/>
    </row>
    <row r="55" spans="2:13" ht="21" customHeight="1">
      <c r="B55" s="823" t="s">
        <v>1071</v>
      </c>
      <c r="C55" s="824"/>
      <c r="D55" s="824"/>
      <c r="E55" s="824"/>
      <c r="F55" s="824"/>
      <c r="G55" s="824"/>
      <c r="H55" s="824"/>
      <c r="I55" s="824"/>
      <c r="J55" s="828"/>
      <c r="K55" s="829"/>
      <c r="L55" s="829"/>
      <c r="M55" s="830"/>
    </row>
    <row r="56" spans="2:13" ht="21" customHeight="1">
      <c r="B56" s="823"/>
      <c r="C56" s="824"/>
      <c r="D56" s="824"/>
      <c r="E56" s="824"/>
      <c r="F56" s="824"/>
      <c r="G56" s="824"/>
      <c r="H56" s="824"/>
      <c r="I56" s="824"/>
      <c r="J56" s="831"/>
      <c r="K56" s="832"/>
      <c r="L56" s="832"/>
      <c r="M56" s="833"/>
    </row>
    <row r="57" spans="2:13" ht="21" customHeight="1">
      <c r="B57" s="657" t="s">
        <v>1249</v>
      </c>
      <c r="C57" s="661"/>
      <c r="D57" s="661"/>
      <c r="E57" s="661"/>
      <c r="F57" s="661"/>
      <c r="G57" s="661"/>
      <c r="H57" s="661"/>
      <c r="I57" s="661"/>
      <c r="J57" s="825"/>
      <c r="K57" s="825"/>
      <c r="L57" s="825"/>
      <c r="M57" s="826"/>
    </row>
    <row r="58" spans="2:13" ht="21" customHeight="1">
      <c r="B58" s="823" t="s">
        <v>1072</v>
      </c>
      <c r="C58" s="430"/>
      <c r="D58" s="430"/>
      <c r="E58" s="430"/>
      <c r="F58" s="661" t="s">
        <v>1074</v>
      </c>
      <c r="G58" s="661"/>
      <c r="H58" s="661"/>
      <c r="I58" s="661"/>
      <c r="J58" s="525"/>
      <c r="K58" s="503"/>
      <c r="L58" s="503"/>
      <c r="M58" s="504"/>
    </row>
    <row r="59" spans="2:13" ht="21" customHeight="1">
      <c r="B59" s="827"/>
      <c r="C59" s="430"/>
      <c r="D59" s="430"/>
      <c r="E59" s="430"/>
      <c r="F59" s="661" t="s">
        <v>1075</v>
      </c>
      <c r="G59" s="661"/>
      <c r="H59" s="661"/>
      <c r="I59" s="661"/>
      <c r="J59" s="525"/>
      <c r="K59" s="503"/>
      <c r="L59" s="503"/>
      <c r="M59" s="504"/>
    </row>
    <row r="60" spans="2:13" ht="21" customHeight="1">
      <c r="B60" s="816" t="s">
        <v>1073</v>
      </c>
      <c r="C60" s="817"/>
      <c r="D60" s="817"/>
      <c r="E60" s="818"/>
      <c r="F60" s="837"/>
      <c r="G60" s="807"/>
      <c r="H60" s="807"/>
      <c r="I60" s="838"/>
      <c r="J60" s="499"/>
      <c r="K60" s="499"/>
      <c r="L60" s="499"/>
      <c r="M60" s="500"/>
    </row>
    <row r="61" spans="2:13" ht="21" customHeight="1" thickBot="1">
      <c r="B61" s="834"/>
      <c r="C61" s="835"/>
      <c r="D61" s="835"/>
      <c r="E61" s="836"/>
      <c r="F61" s="839"/>
      <c r="G61" s="840"/>
      <c r="H61" s="840"/>
      <c r="I61" s="841"/>
      <c r="J61" s="447"/>
      <c r="K61" s="448"/>
      <c r="L61" s="448"/>
      <c r="M61" s="842"/>
    </row>
    <row r="63" ht="10.5" customHeight="1"/>
    <row r="64" ht="10.5" customHeight="1"/>
  </sheetData>
  <sheetProtection/>
  <mergeCells count="132">
    <mergeCell ref="B60:E61"/>
    <mergeCell ref="F60:I60"/>
    <mergeCell ref="J60:M60"/>
    <mergeCell ref="F61:I61"/>
    <mergeCell ref="J61:M61"/>
    <mergeCell ref="F59:I59"/>
    <mergeCell ref="J59:M59"/>
    <mergeCell ref="B57:I57"/>
    <mergeCell ref="B55:I56"/>
    <mergeCell ref="F58:I58"/>
    <mergeCell ref="J58:M58"/>
    <mergeCell ref="J57:M57"/>
    <mergeCell ref="B58:E59"/>
    <mergeCell ref="J55:M56"/>
    <mergeCell ref="B47:F47"/>
    <mergeCell ref="G47:M47"/>
    <mergeCell ref="B52:H52"/>
    <mergeCell ref="B53:I53"/>
    <mergeCell ref="J53:M53"/>
    <mergeCell ref="B48:F49"/>
    <mergeCell ref="G48:M49"/>
    <mergeCell ref="B54:I54"/>
    <mergeCell ref="J54:M54"/>
    <mergeCell ref="H31:J31"/>
    <mergeCell ref="P33:R33"/>
    <mergeCell ref="B50:F50"/>
    <mergeCell ref="G50:M50"/>
    <mergeCell ref="B42:F42"/>
    <mergeCell ref="G42:M42"/>
    <mergeCell ref="B43:F43"/>
    <mergeCell ref="G43:M43"/>
    <mergeCell ref="P29:R29"/>
    <mergeCell ref="P30:R30"/>
    <mergeCell ref="P31:R31"/>
    <mergeCell ref="P32:R32"/>
    <mergeCell ref="D31:G31"/>
    <mergeCell ref="G44:M44"/>
    <mergeCell ref="B39:F39"/>
    <mergeCell ref="G39:M39"/>
    <mergeCell ref="B38:F38"/>
    <mergeCell ref="B44:F44"/>
    <mergeCell ref="D29:G29"/>
    <mergeCell ref="K30:M30"/>
    <mergeCell ref="K32:M32"/>
    <mergeCell ref="G41:H41"/>
    <mergeCell ref="I41:M41"/>
    <mergeCell ref="C35:M35"/>
    <mergeCell ref="D33:G33"/>
    <mergeCell ref="C36:M36"/>
    <mergeCell ref="H34:J34"/>
    <mergeCell ref="K34:M34"/>
    <mergeCell ref="B45:F45"/>
    <mergeCell ref="G45:M45"/>
    <mergeCell ref="K31:M31"/>
    <mergeCell ref="H32:J32"/>
    <mergeCell ref="D32:G32"/>
    <mergeCell ref="B40:F41"/>
    <mergeCell ref="K27:M27"/>
    <mergeCell ref="C28:G28"/>
    <mergeCell ref="H28:J28"/>
    <mergeCell ref="K28:M28"/>
    <mergeCell ref="B27:G27"/>
    <mergeCell ref="H27:J27"/>
    <mergeCell ref="B46:F46"/>
    <mergeCell ref="G46:M46"/>
    <mergeCell ref="D34:G34"/>
    <mergeCell ref="C29:C34"/>
    <mergeCell ref="H33:J33"/>
    <mergeCell ref="K33:M33"/>
    <mergeCell ref="D30:G30"/>
    <mergeCell ref="H29:J29"/>
    <mergeCell ref="H30:J30"/>
    <mergeCell ref="K29:M29"/>
    <mergeCell ref="B25:E26"/>
    <mergeCell ref="F25:G25"/>
    <mergeCell ref="H25:J25"/>
    <mergeCell ref="K25:M25"/>
    <mergeCell ref="F26:G26"/>
    <mergeCell ref="H26:J26"/>
    <mergeCell ref="K26:M26"/>
    <mergeCell ref="F23:G23"/>
    <mergeCell ref="H23:J23"/>
    <mergeCell ref="K23:M23"/>
    <mergeCell ref="F24:G24"/>
    <mergeCell ref="H24:J24"/>
    <mergeCell ref="K24:M24"/>
    <mergeCell ref="B11:E12"/>
    <mergeCell ref="G11:M11"/>
    <mergeCell ref="G12:M12"/>
    <mergeCell ref="B14:M14"/>
    <mergeCell ref="K19:M19"/>
    <mergeCell ref="F20:G20"/>
    <mergeCell ref="H20:J20"/>
    <mergeCell ref="K20:M20"/>
    <mergeCell ref="B18:E24"/>
    <mergeCell ref="F18:G18"/>
    <mergeCell ref="H18:J18"/>
    <mergeCell ref="K18:M18"/>
    <mergeCell ref="F19:G19"/>
    <mergeCell ref="H19:J19"/>
    <mergeCell ref="F22:G22"/>
    <mergeCell ref="H22:J22"/>
    <mergeCell ref="K22:M22"/>
    <mergeCell ref="F21:G21"/>
    <mergeCell ref="H21:J21"/>
    <mergeCell ref="K21:M21"/>
    <mergeCell ref="B16:E17"/>
    <mergeCell ref="F16:G16"/>
    <mergeCell ref="H16:J16"/>
    <mergeCell ref="K16:M16"/>
    <mergeCell ref="F17:G17"/>
    <mergeCell ref="H17:J17"/>
    <mergeCell ref="K17:M17"/>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7"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O41"/>
  <sheetViews>
    <sheetView view="pageBreakPreview" zoomScale="90" zoomScaleNormal="85" zoomScaleSheetLayoutView="90" workbookViewId="0" topLeftCell="A1">
      <selection activeCell="B3" sqref="B3:C6"/>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1206</v>
      </c>
      <c r="B1" s="510" t="s">
        <v>967</v>
      </c>
      <c r="C1" s="510"/>
      <c r="D1" s="510"/>
      <c r="E1" s="510"/>
      <c r="F1" s="510"/>
      <c r="G1" s="510"/>
      <c r="H1" s="510"/>
      <c r="I1" s="510"/>
    </row>
    <row r="2" spans="1:9" ht="21" customHeight="1" thickBot="1">
      <c r="A2" s="148"/>
      <c r="B2" s="459" t="s">
        <v>1125</v>
      </c>
      <c r="C2" s="843"/>
      <c r="D2" s="843"/>
      <c r="E2" s="59"/>
      <c r="F2" s="59"/>
      <c r="G2" s="59"/>
      <c r="H2" s="59"/>
      <c r="I2" s="59"/>
    </row>
    <row r="3" spans="2:11" ht="21" customHeight="1">
      <c r="B3" s="411" t="s">
        <v>1081</v>
      </c>
      <c r="C3" s="412"/>
      <c r="D3" s="666" t="s">
        <v>1077</v>
      </c>
      <c r="E3" s="666"/>
      <c r="F3" s="666"/>
      <c r="G3" s="666"/>
      <c r="H3" s="846">
        <f>IF(shtSys!B844="","",IF(shtSys!B844=0,0,shtSys!B844))</f>
        <v>0</v>
      </c>
      <c r="I3" s="847"/>
      <c r="J3" s="847"/>
      <c r="K3" s="149" t="s">
        <v>1205</v>
      </c>
    </row>
    <row r="4" spans="2:11" ht="21" customHeight="1">
      <c r="B4" s="351"/>
      <c r="C4" s="352"/>
      <c r="D4" s="492" t="s">
        <v>1078</v>
      </c>
      <c r="E4" s="492"/>
      <c r="F4" s="492"/>
      <c r="G4" s="492"/>
      <c r="H4" s="844">
        <f>IF(shtSys!B845="","",IF(shtSys!B845=0,0,shtSys!B845))</f>
        <v>1</v>
      </c>
      <c r="I4" s="845"/>
      <c r="J4" s="845"/>
      <c r="K4" s="150" t="s">
        <v>1205</v>
      </c>
    </row>
    <row r="5" spans="2:11" ht="21" customHeight="1">
      <c r="B5" s="351"/>
      <c r="C5" s="352"/>
      <c r="D5" s="492" t="s">
        <v>1079</v>
      </c>
      <c r="E5" s="492"/>
      <c r="F5" s="492"/>
      <c r="G5" s="492"/>
      <c r="H5" s="844">
        <f>IF(shtSys!B846="","",IF(shtSys!B846=0,0,shtSys!B846))</f>
        <v>9</v>
      </c>
      <c r="I5" s="845"/>
      <c r="J5" s="845"/>
      <c r="K5" s="150" t="s">
        <v>1205</v>
      </c>
    </row>
    <row r="6" spans="2:11" ht="21" customHeight="1">
      <c r="B6" s="353"/>
      <c r="C6" s="354"/>
      <c r="D6" s="492" t="s">
        <v>1080</v>
      </c>
      <c r="E6" s="492"/>
      <c r="F6" s="492"/>
      <c r="G6" s="492"/>
      <c r="H6" s="844">
        <f>IF(shtSys!B847="","",IF(shtSys!B847=0,0,shtSys!B847))</f>
        <v>2</v>
      </c>
      <c r="I6" s="845"/>
      <c r="J6" s="845"/>
      <c r="K6" s="150" t="s">
        <v>1205</v>
      </c>
    </row>
    <row r="7" spans="2:11" ht="21" customHeight="1">
      <c r="B7" s="396" t="s">
        <v>1318</v>
      </c>
      <c r="C7" s="397"/>
      <c r="D7" s="492" t="s">
        <v>953</v>
      </c>
      <c r="E7" s="492"/>
      <c r="F7" s="492"/>
      <c r="G7" s="492"/>
      <c r="H7" s="844">
        <f>IF(shtSys!B848="","",IF(shtSys!B848=0,0,shtSys!B848))</f>
        <v>0</v>
      </c>
      <c r="I7" s="845"/>
      <c r="J7" s="845"/>
      <c r="K7" s="150" t="s">
        <v>1205</v>
      </c>
    </row>
    <row r="8" spans="2:11" ht="21" customHeight="1">
      <c r="B8" s="396"/>
      <c r="C8" s="397"/>
      <c r="D8" s="492" t="s">
        <v>1082</v>
      </c>
      <c r="E8" s="492"/>
      <c r="F8" s="492"/>
      <c r="G8" s="492"/>
      <c r="H8" s="844">
        <f>IF(shtSys!B849="","",IF(shtSys!B849=0,0,shtSys!B849))</f>
        <v>0</v>
      </c>
      <c r="I8" s="845"/>
      <c r="J8" s="845"/>
      <c r="K8" s="150" t="s">
        <v>1205</v>
      </c>
    </row>
    <row r="9" spans="2:11" ht="21" customHeight="1">
      <c r="B9" s="396"/>
      <c r="C9" s="397"/>
      <c r="D9" s="492" t="s">
        <v>1083</v>
      </c>
      <c r="E9" s="492"/>
      <c r="F9" s="492"/>
      <c r="G9" s="492"/>
      <c r="H9" s="844">
        <f>IF(shtSys!B850="","",IF(shtSys!B850=0,0,shtSys!B850))</f>
        <v>0</v>
      </c>
      <c r="I9" s="845"/>
      <c r="J9" s="845"/>
      <c r="K9" s="150" t="s">
        <v>1205</v>
      </c>
    </row>
    <row r="10" spans="2:11" ht="21" customHeight="1">
      <c r="B10" s="396"/>
      <c r="C10" s="397"/>
      <c r="D10" s="492" t="s">
        <v>1084</v>
      </c>
      <c r="E10" s="492"/>
      <c r="F10" s="492"/>
      <c r="G10" s="492"/>
      <c r="H10" s="844">
        <f>IF(shtSys!B851="","",IF(shtSys!B851=0,0,shtSys!B851))</f>
        <v>2</v>
      </c>
      <c r="I10" s="845"/>
      <c r="J10" s="845"/>
      <c r="K10" s="150" t="s">
        <v>1205</v>
      </c>
    </row>
    <row r="11" spans="2:11" ht="21" customHeight="1">
      <c r="B11" s="396"/>
      <c r="C11" s="397"/>
      <c r="D11" s="492" t="s">
        <v>1085</v>
      </c>
      <c r="E11" s="492"/>
      <c r="F11" s="492"/>
      <c r="G11" s="492"/>
      <c r="H11" s="844">
        <f>IF(shtSys!B852="","",IF(shtSys!B852=0,0,shtSys!B852))</f>
        <v>4</v>
      </c>
      <c r="I11" s="845"/>
      <c r="J11" s="845"/>
      <c r="K11" s="150" t="s">
        <v>1205</v>
      </c>
    </row>
    <row r="12" spans="2:11" ht="21" customHeight="1">
      <c r="B12" s="396"/>
      <c r="C12" s="397"/>
      <c r="D12" s="492" t="s">
        <v>1086</v>
      </c>
      <c r="E12" s="492"/>
      <c r="F12" s="492"/>
      <c r="G12" s="492"/>
      <c r="H12" s="844">
        <f>IF(shtSys!B853="","",IF(shtSys!B853=0,0,shtSys!B853))</f>
        <v>5</v>
      </c>
      <c r="I12" s="845"/>
      <c r="J12" s="845"/>
      <c r="K12" s="150" t="s">
        <v>1205</v>
      </c>
    </row>
    <row r="13" spans="2:11" ht="21" customHeight="1">
      <c r="B13" s="396"/>
      <c r="C13" s="397"/>
      <c r="D13" s="492" t="s">
        <v>1087</v>
      </c>
      <c r="E13" s="492"/>
      <c r="F13" s="492"/>
      <c r="G13" s="492"/>
      <c r="H13" s="844">
        <f>IF(shtSys!B854="","",IF(shtSys!B854=0,0,shtSys!B854))</f>
        <v>0</v>
      </c>
      <c r="I13" s="845"/>
      <c r="J13" s="845"/>
      <c r="K13" s="150" t="s">
        <v>1205</v>
      </c>
    </row>
    <row r="14" spans="2:11" ht="21" customHeight="1">
      <c r="B14" s="394"/>
      <c r="C14" s="395"/>
      <c r="D14" s="492" t="s">
        <v>1088</v>
      </c>
      <c r="E14" s="492"/>
      <c r="F14" s="492"/>
      <c r="G14" s="492"/>
      <c r="H14" s="844">
        <f>IF(shtSys!B855="","",IF(shtSys!B855=0,0,shtSys!B855))</f>
        <v>1</v>
      </c>
      <c r="I14" s="845"/>
      <c r="J14" s="845"/>
      <c r="K14" s="150" t="s">
        <v>1205</v>
      </c>
    </row>
    <row r="15" spans="2:11" ht="21" customHeight="1">
      <c r="B15" s="349" t="s">
        <v>1089</v>
      </c>
      <c r="C15" s="350"/>
      <c r="D15" s="492" t="s">
        <v>1090</v>
      </c>
      <c r="E15" s="492"/>
      <c r="F15" s="492"/>
      <c r="G15" s="492"/>
      <c r="H15" s="844">
        <f>IF(shtSys!B856="","",IF(shtSys!B856=0,0,shtSys!B856))</f>
        <v>12</v>
      </c>
      <c r="I15" s="845"/>
      <c r="J15" s="845"/>
      <c r="K15" s="150" t="s">
        <v>1205</v>
      </c>
    </row>
    <row r="16" spans="2:11" ht="21" customHeight="1">
      <c r="B16" s="351"/>
      <c r="C16" s="352"/>
      <c r="D16" s="492" t="s">
        <v>1091</v>
      </c>
      <c r="E16" s="492"/>
      <c r="F16" s="492"/>
      <c r="G16" s="492"/>
      <c r="H16" s="844">
        <f>IF(shtSys!B857="","",IF(shtSys!B857=0,0,shtSys!B857))</f>
        <v>0</v>
      </c>
      <c r="I16" s="845"/>
      <c r="J16" s="845"/>
      <c r="K16" s="150" t="s">
        <v>1205</v>
      </c>
    </row>
    <row r="17" spans="2:11" ht="21" customHeight="1">
      <c r="B17" s="351"/>
      <c r="C17" s="352"/>
      <c r="D17" s="492" t="s">
        <v>1092</v>
      </c>
      <c r="E17" s="492"/>
      <c r="F17" s="492"/>
      <c r="G17" s="492"/>
      <c r="H17" s="844">
        <f>IF(shtSys!B858="","",IF(shtSys!B858=0,0,shtSys!B858))</f>
        <v>0</v>
      </c>
      <c r="I17" s="845"/>
      <c r="J17" s="845"/>
      <c r="K17" s="150" t="s">
        <v>1205</v>
      </c>
    </row>
    <row r="18" spans="2:11" ht="21" customHeight="1">
      <c r="B18" s="351"/>
      <c r="C18" s="352"/>
      <c r="D18" s="492" t="s">
        <v>1093</v>
      </c>
      <c r="E18" s="492"/>
      <c r="F18" s="492"/>
      <c r="G18" s="492"/>
      <c r="H18" s="844">
        <f>IF(shtSys!B859="","",IF(shtSys!B859=0,0,shtSys!B859))</f>
        <v>0</v>
      </c>
      <c r="I18" s="845"/>
      <c r="J18" s="845"/>
      <c r="K18" s="150" t="s">
        <v>1205</v>
      </c>
    </row>
    <row r="19" spans="2:11" ht="21" customHeight="1" thickBot="1">
      <c r="B19" s="351"/>
      <c r="C19" s="352"/>
      <c r="D19" s="492" t="s">
        <v>1315</v>
      </c>
      <c r="E19" s="492"/>
      <c r="F19" s="492"/>
      <c r="G19" s="492"/>
      <c r="H19" s="844">
        <f>IF(shtSys!B860="","",IF(shtSys!B860=0,0,shtSys!B860))</f>
        <v>0</v>
      </c>
      <c r="I19" s="845"/>
      <c r="J19" s="845"/>
      <c r="K19" s="150" t="s">
        <v>1205</v>
      </c>
    </row>
    <row r="20" spans="2:11" ht="21" customHeight="1" thickBot="1">
      <c r="B20" s="853" t="s">
        <v>1316</v>
      </c>
      <c r="C20" s="854"/>
      <c r="D20" s="854"/>
      <c r="E20" s="854"/>
      <c r="F20" s="854"/>
      <c r="G20" s="855"/>
      <c r="H20" s="228">
        <f>IF(shtSys!B862="","",IF(shtSys!B862=0,0,shtSys!B862))</f>
        <v>0</v>
      </c>
      <c r="I20" s="151" t="s">
        <v>1317</v>
      </c>
      <c r="J20" s="151">
        <f>IF(shtSys!B863="","",IF(shtSys!B863=0,0,shtSys!B863))</f>
        <v>0</v>
      </c>
      <c r="K20" s="152" t="s">
        <v>1314</v>
      </c>
    </row>
    <row r="21" spans="2:11" ht="21" customHeight="1" thickBot="1">
      <c r="B21" s="853" t="s">
        <v>1225</v>
      </c>
      <c r="C21" s="854"/>
      <c r="D21" s="854"/>
      <c r="E21" s="854"/>
      <c r="F21" s="854"/>
      <c r="G21" s="855"/>
      <c r="H21" s="851">
        <f>IF(shtSys!B843="","",IF(shtSys!B843=0,0,shtSys!B843))</f>
        <v>12</v>
      </c>
      <c r="I21" s="852"/>
      <c r="J21" s="852"/>
      <c r="K21" s="152" t="s">
        <v>1314</v>
      </c>
    </row>
    <row r="22" spans="2:11" ht="21" customHeight="1">
      <c r="B22" s="153"/>
      <c r="C22" s="153"/>
      <c r="D22" s="153"/>
      <c r="E22" s="153"/>
      <c r="F22" s="153"/>
      <c r="G22" s="153"/>
      <c r="H22" s="154"/>
      <c r="I22" s="154"/>
      <c r="J22" s="154"/>
      <c r="K22" s="155"/>
    </row>
    <row r="23" spans="2:11" ht="21" customHeight="1" thickBot="1">
      <c r="B23" s="849" t="s">
        <v>1127</v>
      </c>
      <c r="C23" s="849"/>
      <c r="D23" s="849"/>
      <c r="E23" s="849"/>
      <c r="F23" s="850"/>
      <c r="G23" s="850"/>
      <c r="H23" s="848"/>
      <c r="I23" s="848"/>
      <c r="J23" s="848"/>
      <c r="K23" s="848"/>
    </row>
    <row r="24" spans="2:11" ht="21" customHeight="1">
      <c r="B24" s="528" t="s">
        <v>1076</v>
      </c>
      <c r="C24" s="530"/>
      <c r="D24" s="316" t="s">
        <v>957</v>
      </c>
      <c r="E24" s="856">
        <f>IF(shtSys!B836="","",IF(shtSys!B836=0,0,shtSys!B836))</f>
        <v>4</v>
      </c>
      <c r="F24" s="865"/>
      <c r="G24" s="156" t="s">
        <v>1224</v>
      </c>
      <c r="H24" s="316" t="s">
        <v>1126</v>
      </c>
      <c r="I24" s="856">
        <f>IF(shtSys!B837="","",IF(shtSys!B837=0,0,shtSys!B837))</f>
        <v>8</v>
      </c>
      <c r="J24" s="856"/>
      <c r="K24" s="149" t="s">
        <v>1203</v>
      </c>
    </row>
    <row r="25" spans="2:15" ht="21" customHeight="1">
      <c r="B25" s="863" t="s">
        <v>1161</v>
      </c>
      <c r="C25" s="864"/>
      <c r="D25" s="317" t="s">
        <v>957</v>
      </c>
      <c r="E25" s="432">
        <f>IF(ISERROR(N25),"",N25)</f>
        <v>33</v>
      </c>
      <c r="F25" s="433"/>
      <c r="G25" s="157" t="s">
        <v>1310</v>
      </c>
      <c r="H25" s="317" t="s">
        <v>1126</v>
      </c>
      <c r="I25" s="432">
        <f>IF(ISERROR(O25),"",O25)</f>
        <v>67</v>
      </c>
      <c r="J25" s="433"/>
      <c r="K25" s="158" t="s">
        <v>1310</v>
      </c>
      <c r="N25" s="18">
        <f>ROUND(E24/(E24+I24)*100,0)</f>
        <v>33</v>
      </c>
      <c r="O25" s="18">
        <f>100-E25</f>
        <v>67</v>
      </c>
    </row>
    <row r="26" spans="2:11" ht="21" customHeight="1" thickBot="1">
      <c r="B26" s="859" t="s">
        <v>1162</v>
      </c>
      <c r="C26" s="860"/>
      <c r="D26" s="301">
        <f>IF(shtSys!B838="","",IF(shtSys!B838=0,0,shtSys!B838))</f>
        <v>36.4</v>
      </c>
      <c r="E26" s="114" t="s">
        <v>1163</v>
      </c>
      <c r="F26" s="318" t="s">
        <v>1094</v>
      </c>
      <c r="G26" s="159">
        <f>IF(shtSys!B839="","",IF(shtSys!B839=0,0,shtSys!B839))</f>
        <v>81</v>
      </c>
      <c r="H26" s="114" t="s">
        <v>1179</v>
      </c>
      <c r="I26" s="319" t="s">
        <v>1226</v>
      </c>
      <c r="J26" s="861">
        <f>IF(shtSys!B840="","",IF(shtSys!B840=0,0,shtSys!B840))</f>
        <v>2.5</v>
      </c>
      <c r="K26" s="862"/>
    </row>
    <row r="27" ht="21" customHeight="1"/>
    <row r="28" spans="2:7" ht="21" customHeight="1" thickBot="1">
      <c r="B28" s="505" t="s">
        <v>1095</v>
      </c>
      <c r="C28" s="505"/>
      <c r="D28" s="505"/>
      <c r="E28" s="505"/>
      <c r="F28" s="27"/>
      <c r="G28" s="27"/>
    </row>
    <row r="29" spans="2:11" ht="21" customHeight="1">
      <c r="B29" s="411" t="s">
        <v>1096</v>
      </c>
      <c r="C29" s="517"/>
      <c r="D29" s="412"/>
      <c r="E29" s="643" t="s">
        <v>956</v>
      </c>
      <c r="F29" s="517"/>
      <c r="G29" s="858">
        <f>IF(shtSys!B864="","",IF(shtSys!B864=0,0,shtSys!B864))</f>
        <v>0</v>
      </c>
      <c r="H29" s="856"/>
      <c r="I29" s="856"/>
      <c r="J29" s="856"/>
      <c r="K29" s="160" t="s">
        <v>1203</v>
      </c>
    </row>
    <row r="30" spans="2:11" ht="21" customHeight="1">
      <c r="B30" s="351"/>
      <c r="C30" s="512"/>
      <c r="D30" s="352"/>
      <c r="E30" s="491" t="s">
        <v>954</v>
      </c>
      <c r="F30" s="443"/>
      <c r="G30" s="432">
        <f>IF(shtSys!B865="","",IF(shtSys!B865=0,0,shtSys!B865))</f>
        <v>0</v>
      </c>
      <c r="H30" s="433"/>
      <c r="I30" s="433"/>
      <c r="J30" s="433"/>
      <c r="K30" s="86" t="s">
        <v>1203</v>
      </c>
    </row>
    <row r="31" spans="2:11" ht="21" customHeight="1">
      <c r="B31" s="351"/>
      <c r="C31" s="512"/>
      <c r="D31" s="352"/>
      <c r="E31" s="491" t="s">
        <v>955</v>
      </c>
      <c r="F31" s="443"/>
      <c r="G31" s="432">
        <f>IF(shtSys!B866="","",IF(shtSys!B866=0,0,shtSys!B866))</f>
        <v>0</v>
      </c>
      <c r="H31" s="433"/>
      <c r="I31" s="433"/>
      <c r="J31" s="433"/>
      <c r="K31" s="86" t="s">
        <v>1203</v>
      </c>
    </row>
    <row r="32" spans="2:11" ht="21" customHeight="1">
      <c r="B32" s="351"/>
      <c r="C32" s="512"/>
      <c r="D32" s="352"/>
      <c r="E32" s="491" t="s">
        <v>1098</v>
      </c>
      <c r="F32" s="443"/>
      <c r="G32" s="432">
        <f>IF(shtSys!B867="","",IF(shtSys!B867=0,0,shtSys!B867))</f>
        <v>0</v>
      </c>
      <c r="H32" s="433"/>
      <c r="I32" s="433"/>
      <c r="J32" s="433"/>
      <c r="K32" s="86" t="s">
        <v>1203</v>
      </c>
    </row>
    <row r="33" spans="2:11" ht="21" customHeight="1">
      <c r="B33" s="353"/>
      <c r="C33" s="518"/>
      <c r="D33" s="354"/>
      <c r="E33" s="857" t="s">
        <v>950</v>
      </c>
      <c r="F33" s="512"/>
      <c r="G33" s="432">
        <f>IF(shtSys!B868="","",IF(shtSys!B868=0,0,shtSys!B868))</f>
        <v>0</v>
      </c>
      <c r="H33" s="433"/>
      <c r="I33" s="433"/>
      <c r="J33" s="433"/>
      <c r="K33" s="86" t="s">
        <v>1203</v>
      </c>
    </row>
    <row r="34" spans="2:11" ht="21" customHeight="1">
      <c r="B34" s="349" t="s">
        <v>1097</v>
      </c>
      <c r="C34" s="511"/>
      <c r="D34" s="350"/>
      <c r="E34" s="866" t="s">
        <v>1099</v>
      </c>
      <c r="F34" s="350"/>
      <c r="G34" s="432">
        <f>IF(shtSys!B869="","",IF(shtSys!B869=0,0,shtSys!B869))</f>
        <v>0</v>
      </c>
      <c r="H34" s="433"/>
      <c r="I34" s="433"/>
      <c r="J34" s="433"/>
      <c r="K34" s="86" t="s">
        <v>1203</v>
      </c>
    </row>
    <row r="35" spans="2:11" ht="21" customHeight="1">
      <c r="B35" s="351"/>
      <c r="C35" s="512"/>
      <c r="D35" s="352"/>
      <c r="E35" s="857"/>
      <c r="F35" s="352"/>
      <c r="G35" s="493" t="s">
        <v>1214</v>
      </c>
      <c r="H35" s="494"/>
      <c r="I35" s="494"/>
      <c r="J35" s="494"/>
      <c r="K35" s="495"/>
    </row>
    <row r="36" spans="2:11" ht="27" customHeight="1">
      <c r="B36" s="351"/>
      <c r="C36" s="512"/>
      <c r="D36" s="352"/>
      <c r="E36" s="869"/>
      <c r="F36" s="354"/>
      <c r="G36" s="496">
        <f>shtSys!B870</f>
        <v>0</v>
      </c>
      <c r="H36" s="497"/>
      <c r="I36" s="497"/>
      <c r="J36" s="497"/>
      <c r="K36" s="498"/>
    </row>
    <row r="37" spans="2:11" ht="21" customHeight="1">
      <c r="B37" s="351"/>
      <c r="C37" s="512"/>
      <c r="D37" s="352"/>
      <c r="E37" s="866" t="s">
        <v>1100</v>
      </c>
      <c r="F37" s="350"/>
      <c r="G37" s="432">
        <f>IF(shtSys!B871="","",IF(shtSys!B871=0,0,shtSys!B871))</f>
        <v>0</v>
      </c>
      <c r="H37" s="433"/>
      <c r="I37" s="433"/>
      <c r="J37" s="433"/>
      <c r="K37" s="86" t="s">
        <v>1203</v>
      </c>
    </row>
    <row r="38" spans="2:11" ht="21" customHeight="1">
      <c r="B38" s="351"/>
      <c r="C38" s="512"/>
      <c r="D38" s="352"/>
      <c r="E38" s="857"/>
      <c r="F38" s="352"/>
      <c r="G38" s="493" t="s">
        <v>1214</v>
      </c>
      <c r="H38" s="494"/>
      <c r="I38" s="494"/>
      <c r="J38" s="494"/>
      <c r="K38" s="495"/>
    </row>
    <row r="39" spans="2:11" ht="47.25" customHeight="1" thickBot="1">
      <c r="B39" s="380"/>
      <c r="C39" s="572"/>
      <c r="D39" s="381"/>
      <c r="E39" s="867"/>
      <c r="F39" s="381"/>
      <c r="G39" s="868">
        <f>shtSys!B872</f>
        <v>0</v>
      </c>
      <c r="H39" s="541"/>
      <c r="I39" s="541"/>
      <c r="J39" s="541"/>
      <c r="K39" s="542"/>
    </row>
    <row r="40" ht="20.25" customHeight="1"/>
    <row r="41" spans="8:11" ht="13.5">
      <c r="H41" s="48"/>
      <c r="I41" s="48"/>
      <c r="J41" s="48"/>
      <c r="K41" s="48"/>
    </row>
    <row r="54" s="47" customFormat="1" ht="13.5"/>
    <row r="55" s="47" customFormat="1" ht="13.5"/>
    <row r="56" s="47" customFormat="1" ht="13.5"/>
    <row r="57" s="47" customFormat="1" ht="13.5"/>
    <row r="58" s="47" customFormat="1" ht="13.5"/>
    <row r="59" s="47" customFormat="1" ht="13.5"/>
    <row r="60" s="47" customFormat="1" ht="13.5"/>
    <row r="61" s="47" customFormat="1" ht="13.5"/>
    <row r="62" s="47" customFormat="1" ht="13.5"/>
    <row r="63" s="47" customFormat="1" ht="13.5"/>
    <row r="64" s="47" customFormat="1" ht="13.5"/>
    <row r="65" s="47" customFormat="1" ht="13.5"/>
    <row r="66" s="47" customFormat="1" ht="13.5"/>
    <row r="67" s="47" customFormat="1" ht="13.5"/>
    <row r="68" s="47" customFormat="1" ht="13.5"/>
    <row r="69" s="47" customFormat="1" ht="13.5"/>
    <row r="70" s="47" customFormat="1" ht="13.5"/>
    <row r="71" s="47" customFormat="1" ht="13.5"/>
    <row r="72" s="47" customFormat="1" ht="13.5"/>
    <row r="73" s="47" customFormat="1" ht="13.5"/>
    <row r="74" s="47" customFormat="1" ht="13.5"/>
  </sheetData>
  <sheetProtection/>
  <mergeCells count="73">
    <mergeCell ref="E37:F39"/>
    <mergeCell ref="G37:J37"/>
    <mergeCell ref="G36:K36"/>
    <mergeCell ref="G33:J33"/>
    <mergeCell ref="G39:K39"/>
    <mergeCell ref="G38:K38"/>
    <mergeCell ref="G34:J34"/>
    <mergeCell ref="G35:K35"/>
    <mergeCell ref="E34:F36"/>
    <mergeCell ref="B34:D39"/>
    <mergeCell ref="D4:G4"/>
    <mergeCell ref="E24:F24"/>
    <mergeCell ref="D13:G13"/>
    <mergeCell ref="D17:G17"/>
    <mergeCell ref="H16:J16"/>
    <mergeCell ref="H6:J6"/>
    <mergeCell ref="D8:G8"/>
    <mergeCell ref="B20:G20"/>
    <mergeCell ref="H8:J8"/>
    <mergeCell ref="D19:G19"/>
    <mergeCell ref="H19:J19"/>
    <mergeCell ref="B28:E28"/>
    <mergeCell ref="B29:D33"/>
    <mergeCell ref="G32:J32"/>
    <mergeCell ref="E29:F29"/>
    <mergeCell ref="G31:J31"/>
    <mergeCell ref="B26:C26"/>
    <mergeCell ref="J26:K26"/>
    <mergeCell ref="B25:C25"/>
    <mergeCell ref="E25:F25"/>
    <mergeCell ref="E31:F31"/>
    <mergeCell ref="E33:F33"/>
    <mergeCell ref="E32:F32"/>
    <mergeCell ref="G30:J30"/>
    <mergeCell ref="G29:J29"/>
    <mergeCell ref="E30:F30"/>
    <mergeCell ref="I25:J25"/>
    <mergeCell ref="H9:J9"/>
    <mergeCell ref="H10:J10"/>
    <mergeCell ref="D15:G15"/>
    <mergeCell ref="H15:J15"/>
    <mergeCell ref="H11:J11"/>
    <mergeCell ref="D16:G16"/>
    <mergeCell ref="H17:J17"/>
    <mergeCell ref="H23:K23"/>
    <mergeCell ref="B24:C24"/>
    <mergeCell ref="B23:G23"/>
    <mergeCell ref="H21:J21"/>
    <mergeCell ref="B15:C19"/>
    <mergeCell ref="H18:J18"/>
    <mergeCell ref="B21:G21"/>
    <mergeCell ref="I24:J24"/>
    <mergeCell ref="D18:G18"/>
    <mergeCell ref="B7:C14"/>
    <mergeCell ref="D10:G10"/>
    <mergeCell ref="D11:G11"/>
    <mergeCell ref="H4:J4"/>
    <mergeCell ref="D5:G5"/>
    <mergeCell ref="D7:G7"/>
    <mergeCell ref="D6:G6"/>
    <mergeCell ref="H12:J12"/>
    <mergeCell ref="D12:G12"/>
    <mergeCell ref="H7:J7"/>
    <mergeCell ref="B1:I1"/>
    <mergeCell ref="D3:G3"/>
    <mergeCell ref="D14:G14"/>
    <mergeCell ref="B3:C6"/>
    <mergeCell ref="B2:D2"/>
    <mergeCell ref="H5:J5"/>
    <mergeCell ref="H3:J3"/>
    <mergeCell ref="H13:J13"/>
    <mergeCell ref="H14:J14"/>
    <mergeCell ref="D9:G9"/>
  </mergeCells>
  <conditionalFormatting sqref="G36:K36 G39:K39">
    <cfRule type="cellIs" priority="1" dxfId="0" operator="equal" stopIfTrue="1">
      <formula>0</formula>
    </cfRule>
  </conditionalFormatting>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AJ51"/>
  <sheetViews>
    <sheetView showZeros="0" view="pageBreakPreview" zoomScale="70" zoomScaleNormal="70" zoomScaleSheetLayoutView="70" workbookViewId="0" topLeftCell="A1">
      <pane xSplit="13" topLeftCell="N1" activePane="topRight" state="frozen"/>
      <selection pane="topLeft" activeCell="A1" sqref="A1"/>
      <selection pane="topRight" activeCell="F19" sqref="F19:K19"/>
    </sheetView>
  </sheetViews>
  <sheetFormatPr defaultColWidth="9.00390625" defaultRowHeight="22.5" customHeight="1"/>
  <cols>
    <col min="1" max="1" width="2.625" style="161" customWidth="1"/>
    <col min="2" max="2" width="6.625" style="161" customWidth="1"/>
    <col min="3" max="3" width="18.00390625" style="161" customWidth="1"/>
    <col min="4" max="4" width="2.625" style="161" customWidth="1"/>
    <col min="5" max="5" width="10.75390625" style="161" customWidth="1"/>
    <col min="6" max="6" width="3.625" style="165" customWidth="1"/>
    <col min="7" max="7" width="13.25390625" style="161" customWidth="1"/>
    <col min="8" max="8" width="8.50390625" style="165" customWidth="1"/>
    <col min="9" max="9" width="6.25390625" style="161" customWidth="1"/>
    <col min="10" max="10" width="10.125" style="161" customWidth="1"/>
    <col min="11" max="11" width="13.00390625" style="161" customWidth="1"/>
    <col min="12" max="13" width="2.625" style="161" customWidth="1"/>
    <col min="14" max="14" width="3.375" style="161" customWidth="1"/>
    <col min="15" max="15" width="6.625" style="161" customWidth="1"/>
    <col min="16" max="16" width="18.00390625" style="161" customWidth="1"/>
    <col min="17" max="17" width="2.625" style="161" customWidth="1"/>
    <col min="18" max="18" width="8.625" style="161" customWidth="1"/>
    <col min="19" max="19" width="3.625" style="165" customWidth="1"/>
    <col min="20" max="20" width="13.25390625" style="161" customWidth="1"/>
    <col min="21" max="21" width="8.50390625" style="165" customWidth="1"/>
    <col min="22" max="22" width="6.25390625" style="161" customWidth="1"/>
    <col min="23" max="23" width="10.125" style="161" customWidth="1"/>
    <col min="24" max="24" width="13.00390625" style="161" customWidth="1"/>
    <col min="25" max="25" width="3.625" style="165" customWidth="1"/>
    <col min="26" max="26" width="13.25390625" style="161" customWidth="1"/>
    <col min="27" max="27" width="8.50390625" style="165" customWidth="1"/>
    <col min="28" max="28" width="6.25390625" style="161" customWidth="1"/>
    <col min="29" max="29" width="10.125" style="161" customWidth="1"/>
    <col min="30" max="30" width="13.00390625" style="161" customWidth="1"/>
    <col min="31" max="16384" width="9.00390625" style="161" customWidth="1"/>
  </cols>
  <sheetData>
    <row r="1" spans="1:30" ht="21" customHeight="1">
      <c r="A1" s="116" t="s">
        <v>1207</v>
      </c>
      <c r="B1" s="900" t="s">
        <v>1101</v>
      </c>
      <c r="C1" s="900"/>
      <c r="D1" s="900"/>
      <c r="E1" s="848"/>
      <c r="F1" s="21"/>
      <c r="G1" s="22"/>
      <c r="H1" s="21"/>
      <c r="I1" s="22"/>
      <c r="J1" s="22"/>
      <c r="K1" s="22"/>
      <c r="L1" s="22"/>
      <c r="M1" s="116"/>
      <c r="N1" s="22"/>
      <c r="O1" s="900"/>
      <c r="P1" s="900"/>
      <c r="Q1" s="900"/>
      <c r="R1" s="900"/>
      <c r="S1" s="21"/>
      <c r="T1" s="22"/>
      <c r="U1" s="21"/>
      <c r="V1" s="22"/>
      <c r="W1" s="22"/>
      <c r="X1" s="22"/>
      <c r="Y1" s="21"/>
      <c r="Z1" s="22"/>
      <c r="AA1" s="21"/>
      <c r="AB1" s="22"/>
      <c r="AC1" s="22"/>
      <c r="AD1" s="22"/>
    </row>
    <row r="2" spans="1:30" ht="21" customHeight="1" thickBot="1">
      <c r="A2" s="162"/>
      <c r="B2" s="914" t="s">
        <v>1208</v>
      </c>
      <c r="C2" s="915"/>
      <c r="D2" s="915"/>
      <c r="E2" s="915"/>
      <c r="F2" s="915"/>
      <c r="G2" s="915"/>
      <c r="H2" s="915"/>
      <c r="I2" s="915"/>
      <c r="J2" s="915"/>
      <c r="K2" s="915"/>
      <c r="L2" s="22"/>
      <c r="M2" s="162"/>
      <c r="N2" s="22"/>
      <c r="O2" s="22"/>
      <c r="P2" s="22"/>
      <c r="Q2" s="22"/>
      <c r="R2" s="22"/>
      <c r="S2" s="897"/>
      <c r="T2" s="897"/>
      <c r="U2" s="897"/>
      <c r="V2" s="897"/>
      <c r="W2" s="897"/>
      <c r="X2" s="897"/>
      <c r="Y2" s="897"/>
      <c r="Z2" s="897"/>
      <c r="AA2" s="897"/>
      <c r="AB2" s="897"/>
      <c r="AC2" s="897"/>
      <c r="AD2" s="897"/>
    </row>
    <row r="3" spans="1:30" ht="21" customHeight="1">
      <c r="A3" s="22"/>
      <c r="B3" s="411" t="s">
        <v>1358</v>
      </c>
      <c r="C3" s="517"/>
      <c r="D3" s="517"/>
      <c r="E3" s="412"/>
      <c r="F3" s="929" t="str">
        <f>shtSys!B890</f>
        <v>フジ・アメニティサービス株式会社</v>
      </c>
      <c r="G3" s="930"/>
      <c r="H3" s="930"/>
      <c r="I3" s="930"/>
      <c r="J3" s="930"/>
      <c r="K3" s="931"/>
      <c r="L3" s="22"/>
      <c r="M3" s="22"/>
      <c r="N3" s="22"/>
      <c r="O3" s="302"/>
      <c r="P3" s="302"/>
      <c r="Q3" s="302"/>
      <c r="R3" s="302"/>
      <c r="S3" s="303"/>
      <c r="T3" s="303"/>
      <c r="U3" s="303"/>
      <c r="V3" s="303"/>
      <c r="W3" s="303"/>
      <c r="X3" s="303"/>
      <c r="Y3" s="303"/>
      <c r="Z3" s="303"/>
      <c r="AA3" s="303"/>
      <c r="AB3" s="303"/>
      <c r="AC3" s="303"/>
      <c r="AD3" s="303"/>
    </row>
    <row r="4" spans="1:30" ht="21" customHeight="1">
      <c r="A4" s="22"/>
      <c r="B4" s="333" t="s">
        <v>1300</v>
      </c>
      <c r="C4" s="443"/>
      <c r="D4" s="443"/>
      <c r="E4" s="334"/>
      <c r="F4" s="358" t="str">
        <f>shtSys!B891</f>
        <v>072-437-9955</v>
      </c>
      <c r="G4" s="359"/>
      <c r="H4" s="359"/>
      <c r="I4" s="233" t="s">
        <v>1301</v>
      </c>
      <c r="J4" s="359" t="str">
        <f>IF(shtSys!B892="","－",shtSys!B892)</f>
        <v>072-437-9956</v>
      </c>
      <c r="K4" s="360"/>
      <c r="L4" s="22"/>
      <c r="M4" s="22"/>
      <c r="N4" s="22"/>
      <c r="O4" s="302"/>
      <c r="P4" s="302"/>
      <c r="Q4" s="302"/>
      <c r="R4" s="302"/>
      <c r="S4" s="304"/>
      <c r="T4" s="304"/>
      <c r="U4" s="304"/>
      <c r="V4" s="304"/>
      <c r="W4" s="304"/>
      <c r="X4" s="304"/>
      <c r="Y4" s="304"/>
      <c r="Z4" s="304"/>
      <c r="AA4" s="304"/>
      <c r="AB4" s="304"/>
      <c r="AC4" s="304"/>
      <c r="AD4" s="304"/>
    </row>
    <row r="5" spans="1:30" ht="21" customHeight="1">
      <c r="A5" s="22"/>
      <c r="B5" s="349" t="s">
        <v>1102</v>
      </c>
      <c r="C5" s="350"/>
      <c r="D5" s="491" t="s">
        <v>959</v>
      </c>
      <c r="E5" s="334"/>
      <c r="F5" s="921" t="str">
        <f>shtSys!B893</f>
        <v>9：30～17：30</v>
      </c>
      <c r="G5" s="922"/>
      <c r="H5" s="922"/>
      <c r="I5" s="922"/>
      <c r="J5" s="922"/>
      <c r="K5" s="923"/>
      <c r="L5" s="22"/>
      <c r="M5" s="22"/>
      <c r="N5" s="22"/>
      <c r="O5" s="302"/>
      <c r="P5" s="302"/>
      <c r="Q5" s="302"/>
      <c r="R5" s="302"/>
      <c r="S5" s="305"/>
      <c r="T5" s="305"/>
      <c r="U5" s="305"/>
      <c r="V5" s="305"/>
      <c r="W5" s="305"/>
      <c r="X5" s="305"/>
      <c r="Y5" s="305"/>
      <c r="Z5" s="305"/>
      <c r="AA5" s="305"/>
      <c r="AB5" s="305"/>
      <c r="AC5" s="305"/>
      <c r="AD5" s="305"/>
    </row>
    <row r="6" spans="1:30" ht="21" customHeight="1">
      <c r="A6" s="22"/>
      <c r="B6" s="351"/>
      <c r="C6" s="352"/>
      <c r="D6" s="491" t="s">
        <v>960</v>
      </c>
      <c r="E6" s="334"/>
      <c r="F6" s="921" t="str">
        <f>shtSys!B894</f>
        <v>－</v>
      </c>
      <c r="G6" s="922"/>
      <c r="H6" s="922"/>
      <c r="I6" s="922"/>
      <c r="J6" s="922"/>
      <c r="K6" s="923"/>
      <c r="L6" s="22"/>
      <c r="M6" s="22"/>
      <c r="N6" s="22"/>
      <c r="O6" s="302"/>
      <c r="P6" s="302"/>
      <c r="Q6" s="302"/>
      <c r="R6" s="302"/>
      <c r="S6" s="305"/>
      <c r="T6" s="305"/>
      <c r="U6" s="305"/>
      <c r="V6" s="305"/>
      <c r="W6" s="305"/>
      <c r="X6" s="305"/>
      <c r="Y6" s="305"/>
      <c r="Z6" s="305"/>
      <c r="AA6" s="305"/>
      <c r="AB6" s="305"/>
      <c r="AC6" s="305"/>
      <c r="AD6" s="305"/>
    </row>
    <row r="7" spans="1:30" ht="21" customHeight="1">
      <c r="A7" s="22"/>
      <c r="B7" s="353"/>
      <c r="C7" s="354"/>
      <c r="D7" s="491" t="s">
        <v>961</v>
      </c>
      <c r="E7" s="334"/>
      <c r="F7" s="921" t="str">
        <f>shtSys!B895</f>
        <v>－</v>
      </c>
      <c r="G7" s="922"/>
      <c r="H7" s="922"/>
      <c r="I7" s="922"/>
      <c r="J7" s="922"/>
      <c r="K7" s="923"/>
      <c r="L7" s="22"/>
      <c r="M7" s="22"/>
      <c r="N7" s="22"/>
      <c r="O7" s="570"/>
      <c r="P7" s="570"/>
      <c r="Q7" s="570"/>
      <c r="R7" s="570"/>
      <c r="S7" s="305"/>
      <c r="T7" s="305"/>
      <c r="U7" s="305"/>
      <c r="V7" s="305"/>
      <c r="W7" s="305"/>
      <c r="X7" s="305"/>
      <c r="Y7" s="305"/>
      <c r="Z7" s="305"/>
      <c r="AA7" s="305"/>
      <c r="AB7" s="305"/>
      <c r="AC7" s="305"/>
      <c r="AD7" s="305"/>
    </row>
    <row r="8" spans="1:30" ht="21" customHeight="1" thickBot="1">
      <c r="A8" s="22"/>
      <c r="B8" s="546" t="s">
        <v>1103</v>
      </c>
      <c r="C8" s="547"/>
      <c r="D8" s="547"/>
      <c r="E8" s="548"/>
      <c r="F8" s="916" t="str">
        <f>shtSys!B896</f>
        <v>土日祝祭日</v>
      </c>
      <c r="G8" s="917"/>
      <c r="H8" s="917"/>
      <c r="I8" s="917"/>
      <c r="J8" s="917"/>
      <c r="K8" s="918"/>
      <c r="L8" s="22"/>
      <c r="M8" s="22"/>
      <c r="N8" s="22"/>
      <c r="O8" s="570"/>
      <c r="P8" s="570"/>
      <c r="Q8" s="570"/>
      <c r="R8" s="570"/>
      <c r="S8" s="303"/>
      <c r="T8" s="303"/>
      <c r="U8" s="303"/>
      <c r="V8" s="303"/>
      <c r="W8" s="303"/>
      <c r="X8" s="303"/>
      <c r="Y8" s="303"/>
      <c r="Z8" s="303"/>
      <c r="AA8" s="303"/>
      <c r="AB8" s="303"/>
      <c r="AC8" s="303"/>
      <c r="AD8" s="303"/>
    </row>
    <row r="9" spans="1:30" ht="21" customHeight="1">
      <c r="A9" s="22"/>
      <c r="B9" s="411" t="s">
        <v>1358</v>
      </c>
      <c r="C9" s="517"/>
      <c r="D9" s="517"/>
      <c r="E9" s="412"/>
      <c r="F9" s="929" t="str">
        <f>shtSys!B897</f>
        <v>24時間セーフティダイヤル</v>
      </c>
      <c r="G9" s="930"/>
      <c r="H9" s="930"/>
      <c r="I9" s="930"/>
      <c r="J9" s="930"/>
      <c r="K9" s="931"/>
      <c r="L9" s="22"/>
      <c r="M9" s="22"/>
      <c r="N9" s="22"/>
      <c r="O9" s="570"/>
      <c r="P9" s="570"/>
      <c r="Q9" s="570"/>
      <c r="R9" s="570"/>
      <c r="S9" s="303"/>
      <c r="T9" s="303"/>
      <c r="U9" s="303"/>
      <c r="V9" s="303"/>
      <c r="W9" s="303"/>
      <c r="X9" s="303"/>
      <c r="Y9" s="303"/>
      <c r="Z9" s="303"/>
      <c r="AA9" s="303"/>
      <c r="AB9" s="303"/>
      <c r="AC9" s="303"/>
      <c r="AD9" s="303"/>
    </row>
    <row r="10" spans="1:30" ht="21" customHeight="1">
      <c r="A10" s="22"/>
      <c r="B10" s="333" t="s">
        <v>1300</v>
      </c>
      <c r="C10" s="443"/>
      <c r="D10" s="443"/>
      <c r="E10" s="334"/>
      <c r="F10" s="358" t="str">
        <f>shtSys!B898</f>
        <v>0120-737-024</v>
      </c>
      <c r="G10" s="359"/>
      <c r="H10" s="359"/>
      <c r="I10" s="233" t="s">
        <v>1237</v>
      </c>
      <c r="J10" s="359" t="str">
        <f>IF(shtSys!B899="","－",shtSys!B906)</f>
        <v>－</v>
      </c>
      <c r="K10" s="360"/>
      <c r="L10" s="22"/>
      <c r="M10" s="22"/>
      <c r="N10" s="22"/>
      <c r="O10" s="570"/>
      <c r="P10" s="570"/>
      <c r="Q10" s="570"/>
      <c r="R10" s="570"/>
      <c r="S10" s="304"/>
      <c r="T10" s="304"/>
      <c r="U10" s="304"/>
      <c r="V10" s="304"/>
      <c r="W10" s="304"/>
      <c r="X10" s="304"/>
      <c r="Y10" s="304"/>
      <c r="Z10" s="304"/>
      <c r="AA10" s="304"/>
      <c r="AB10" s="304"/>
      <c r="AC10" s="304"/>
      <c r="AD10" s="304"/>
    </row>
    <row r="11" spans="1:30" ht="21" customHeight="1">
      <c r="A11" s="22"/>
      <c r="B11" s="349" t="s">
        <v>1102</v>
      </c>
      <c r="C11" s="350"/>
      <c r="D11" s="491" t="s">
        <v>959</v>
      </c>
      <c r="E11" s="334"/>
      <c r="F11" s="921" t="str">
        <f>shtSys!B900</f>
        <v>17：30～9：30</v>
      </c>
      <c r="G11" s="922"/>
      <c r="H11" s="922"/>
      <c r="I11" s="922"/>
      <c r="J11" s="922"/>
      <c r="K11" s="923"/>
      <c r="L11" s="22"/>
      <c r="M11" s="22"/>
      <c r="N11" s="22"/>
      <c r="O11" s="570"/>
      <c r="P11" s="570"/>
      <c r="Q11" s="570"/>
      <c r="R11" s="570"/>
      <c r="S11" s="305"/>
      <c r="T11" s="305"/>
      <c r="U11" s="305"/>
      <c r="V11" s="305"/>
      <c r="W11" s="305"/>
      <c r="X11" s="305"/>
      <c r="Y11" s="305"/>
      <c r="Z11" s="305"/>
      <c r="AA11" s="305"/>
      <c r="AB11" s="305"/>
      <c r="AC11" s="305"/>
      <c r="AD11" s="305"/>
    </row>
    <row r="12" spans="1:30" ht="21" customHeight="1">
      <c r="A12" s="22"/>
      <c r="B12" s="351"/>
      <c r="C12" s="352"/>
      <c r="D12" s="491" t="s">
        <v>960</v>
      </c>
      <c r="E12" s="334"/>
      <c r="F12" s="921" t="str">
        <f>shtSys!B901</f>
        <v>0：00～24：00</v>
      </c>
      <c r="G12" s="922"/>
      <c r="H12" s="922"/>
      <c r="I12" s="922"/>
      <c r="J12" s="922"/>
      <c r="K12" s="923"/>
      <c r="L12" s="22"/>
      <c r="M12" s="22"/>
      <c r="N12" s="22"/>
      <c r="O12" s="570"/>
      <c r="P12" s="570"/>
      <c r="Q12" s="570"/>
      <c r="R12" s="570"/>
      <c r="S12" s="305"/>
      <c r="T12" s="305"/>
      <c r="U12" s="305"/>
      <c r="V12" s="305"/>
      <c r="W12" s="305"/>
      <c r="X12" s="305"/>
      <c r="Y12" s="305"/>
      <c r="Z12" s="305"/>
      <c r="AA12" s="305"/>
      <c r="AB12" s="305"/>
      <c r="AC12" s="305"/>
      <c r="AD12" s="305"/>
    </row>
    <row r="13" spans="1:30" ht="21" customHeight="1">
      <c r="A13" s="22"/>
      <c r="B13" s="353"/>
      <c r="C13" s="354"/>
      <c r="D13" s="491" t="s">
        <v>961</v>
      </c>
      <c r="E13" s="334"/>
      <c r="F13" s="921" t="str">
        <f>shtSys!B902</f>
        <v>0：00～24：00</v>
      </c>
      <c r="G13" s="922"/>
      <c r="H13" s="922"/>
      <c r="I13" s="922"/>
      <c r="J13" s="922"/>
      <c r="K13" s="923"/>
      <c r="L13" s="22"/>
      <c r="M13" s="22"/>
      <c r="N13" s="22"/>
      <c r="O13" s="512" t="s">
        <v>1422</v>
      </c>
      <c r="P13" s="512"/>
      <c r="Q13" s="512"/>
      <c r="R13" s="512"/>
      <c r="S13" s="305"/>
      <c r="T13" s="305"/>
      <c r="U13" s="305"/>
      <c r="V13" s="305"/>
      <c r="W13" s="305"/>
      <c r="X13" s="305"/>
      <c r="Y13" s="305"/>
      <c r="Z13" s="305"/>
      <c r="AA13" s="305"/>
      <c r="AB13" s="305"/>
      <c r="AC13" s="305"/>
      <c r="AD13" s="305"/>
    </row>
    <row r="14" spans="1:30" ht="21" customHeight="1" thickBot="1">
      <c r="A14" s="22"/>
      <c r="B14" s="546" t="s">
        <v>1103</v>
      </c>
      <c r="C14" s="547"/>
      <c r="D14" s="547"/>
      <c r="E14" s="548"/>
      <c r="F14" s="916" t="str">
        <f>shtSys!B903</f>
        <v>－</v>
      </c>
      <c r="G14" s="917"/>
      <c r="H14" s="917"/>
      <c r="I14" s="917"/>
      <c r="J14" s="917"/>
      <c r="K14" s="918"/>
      <c r="L14" s="22"/>
      <c r="M14" s="22"/>
      <c r="N14" s="22"/>
      <c r="O14" s="572"/>
      <c r="P14" s="572"/>
      <c r="Q14" s="572"/>
      <c r="R14" s="572"/>
      <c r="S14" s="303"/>
      <c r="T14" s="303"/>
      <c r="U14" s="303"/>
      <c r="V14" s="303"/>
      <c r="W14" s="303"/>
      <c r="X14" s="303"/>
      <c r="Y14" s="303"/>
      <c r="Z14" s="303"/>
      <c r="AA14" s="303"/>
      <c r="AB14" s="303"/>
      <c r="AC14" s="303"/>
      <c r="AD14" s="303"/>
    </row>
    <row r="15" spans="1:30" ht="43.5" customHeight="1" thickBot="1">
      <c r="A15" s="22"/>
      <c r="B15" s="919" t="str">
        <f>IF(COUNTIF(shtSys!B148,"*豊中市*")&gt;0,O16,O15)</f>
        <v>窓口の名称（有料老人ホーム所管庁）</v>
      </c>
      <c r="C15" s="920"/>
      <c r="D15" s="920"/>
      <c r="E15" s="482"/>
      <c r="F15" s="977" t="str">
        <f>shtSys!B904</f>
        <v>門真市保健福祉部高齢福祉課</v>
      </c>
      <c r="G15" s="978"/>
      <c r="H15" s="978"/>
      <c r="I15" s="978"/>
      <c r="J15" s="978"/>
      <c r="K15" s="979"/>
      <c r="L15" s="22"/>
      <c r="M15" s="22"/>
      <c r="N15" s="22"/>
      <c r="O15" s="883" t="s">
        <v>1421</v>
      </c>
      <c r="P15" s="884"/>
      <c r="Q15" s="884"/>
      <c r="R15" s="885"/>
      <c r="S15" s="898"/>
      <c r="T15" s="899"/>
      <c r="U15" s="899"/>
      <c r="V15" s="899"/>
      <c r="W15" s="899"/>
      <c r="X15" s="899"/>
      <c r="Y15" s="899"/>
      <c r="Z15" s="899"/>
      <c r="AA15" s="899"/>
      <c r="AB15" s="899"/>
      <c r="AC15" s="899"/>
      <c r="AD15" s="899"/>
    </row>
    <row r="16" spans="1:30" ht="21" customHeight="1">
      <c r="A16" s="22"/>
      <c r="B16" s="333" t="s">
        <v>1300</v>
      </c>
      <c r="C16" s="443"/>
      <c r="D16" s="443"/>
      <c r="E16" s="334"/>
      <c r="F16" s="358" t="str">
        <f>shtSys!B905</f>
        <v>06-6902-6176</v>
      </c>
      <c r="G16" s="359"/>
      <c r="H16" s="359"/>
      <c r="I16" s="233" t="s">
        <v>1301</v>
      </c>
      <c r="J16" s="359" t="str">
        <f>IF(shtSys!B906="","－",shtSys!B906)</f>
        <v>06-6780-5201</v>
      </c>
      <c r="K16" s="360"/>
      <c r="L16" s="22"/>
      <c r="M16" s="22"/>
      <c r="N16" s="22"/>
      <c r="O16" s="325" t="s">
        <v>1432</v>
      </c>
      <c r="P16" s="887"/>
      <c r="Q16" s="887"/>
      <c r="R16" s="888"/>
      <c r="S16" s="890"/>
      <c r="T16" s="891"/>
      <c r="U16" s="891"/>
      <c r="V16" s="306"/>
      <c r="W16" s="892"/>
      <c r="X16" s="892"/>
      <c r="Y16" s="891"/>
      <c r="Z16" s="891"/>
      <c r="AA16" s="891"/>
      <c r="AB16" s="306"/>
      <c r="AC16" s="892"/>
      <c r="AD16" s="892"/>
    </row>
    <row r="17" spans="1:30" ht="21" customHeight="1" thickBot="1">
      <c r="A17" s="22"/>
      <c r="B17" s="349" t="s">
        <v>1102</v>
      </c>
      <c r="C17" s="350"/>
      <c r="D17" s="491" t="s">
        <v>959</v>
      </c>
      <c r="E17" s="334"/>
      <c r="F17" s="921" t="str">
        <f>shtSys!B907</f>
        <v>9：00～17：30</v>
      </c>
      <c r="G17" s="922"/>
      <c r="H17" s="922"/>
      <c r="I17" s="922"/>
      <c r="J17" s="922"/>
      <c r="K17" s="923"/>
      <c r="L17" s="22"/>
      <c r="M17" s="22"/>
      <c r="N17" s="22"/>
      <c r="O17" s="327"/>
      <c r="P17" s="534"/>
      <c r="Q17" s="534"/>
      <c r="R17" s="889"/>
      <c r="S17" s="893"/>
      <c r="T17" s="894"/>
      <c r="U17" s="894"/>
      <c r="V17" s="894"/>
      <c r="W17" s="894"/>
      <c r="X17" s="894"/>
      <c r="Y17" s="894"/>
      <c r="Z17" s="894"/>
      <c r="AA17" s="894"/>
      <c r="AB17" s="894"/>
      <c r="AC17" s="894"/>
      <c r="AD17" s="894"/>
    </row>
    <row r="18" spans="1:30" ht="21" customHeight="1" thickBot="1">
      <c r="A18" s="22"/>
      <c r="B18" s="546" t="s">
        <v>1103</v>
      </c>
      <c r="C18" s="547"/>
      <c r="D18" s="547"/>
      <c r="E18" s="548"/>
      <c r="F18" s="916" t="str">
        <f>shtSys!B910</f>
        <v>土日祝祭日、年末年始</v>
      </c>
      <c r="G18" s="917"/>
      <c r="H18" s="917"/>
      <c r="I18" s="917"/>
      <c r="J18" s="917"/>
      <c r="K18" s="918"/>
      <c r="L18" s="22"/>
      <c r="M18" s="22"/>
      <c r="N18" s="22"/>
      <c r="O18" s="854"/>
      <c r="P18" s="854"/>
      <c r="Q18" s="854"/>
      <c r="R18" s="854"/>
      <c r="S18" s="896"/>
      <c r="T18" s="896"/>
      <c r="U18" s="896"/>
      <c r="V18" s="896"/>
      <c r="W18" s="896"/>
      <c r="X18" s="896"/>
      <c r="Y18" s="896"/>
      <c r="Z18" s="896"/>
      <c r="AA18" s="896"/>
      <c r="AB18" s="896"/>
      <c r="AC18" s="896"/>
      <c r="AD18" s="896"/>
    </row>
    <row r="19" spans="1:36" ht="43.5" customHeight="1" thickBot="1">
      <c r="A19" s="22"/>
      <c r="B19" s="325" t="str">
        <f>IF(COUNTIF(shtSys!B148,"*枚方市*")&gt;0,O20,O19)</f>
        <v>窓口の名称
（サービス付き高齢者向け住宅所管庁）</v>
      </c>
      <c r="C19" s="517"/>
      <c r="D19" s="517"/>
      <c r="E19" s="412"/>
      <c r="F19" s="801" t="str">
        <f>IF(shtSys!B912="06-6210-9707",S19,IF(shtSys!B912="06-6858-2397",Y19,IF(shtSys!B912="06-4309-3232",AE19,shtSys!B911)))</f>
        <v>大阪府住宅まちづくり部都市居住課安心居住支援グループ
大阪府福祉部介護事業者課施設指導グループ</v>
      </c>
      <c r="G19" s="802"/>
      <c r="H19" s="802"/>
      <c r="I19" s="802"/>
      <c r="J19" s="802"/>
      <c r="K19" s="803"/>
      <c r="L19" s="22"/>
      <c r="M19" s="22"/>
      <c r="N19" s="22"/>
      <c r="O19" s="883" t="s">
        <v>1431</v>
      </c>
      <c r="P19" s="884"/>
      <c r="Q19" s="884"/>
      <c r="R19" s="885"/>
      <c r="S19" s="870" t="s">
        <v>1449</v>
      </c>
      <c r="T19" s="871"/>
      <c r="U19" s="871"/>
      <c r="V19" s="871"/>
      <c r="W19" s="871"/>
      <c r="X19" s="872"/>
      <c r="Y19" s="870" t="s">
        <v>1424</v>
      </c>
      <c r="Z19" s="871"/>
      <c r="AA19" s="871"/>
      <c r="AB19" s="871"/>
      <c r="AC19" s="871"/>
      <c r="AD19" s="872"/>
      <c r="AE19" s="870" t="s">
        <v>1435</v>
      </c>
      <c r="AF19" s="871"/>
      <c r="AG19" s="871"/>
      <c r="AH19" s="871"/>
      <c r="AI19" s="871"/>
      <c r="AJ19" s="872"/>
    </row>
    <row r="20" spans="1:36" ht="30" customHeight="1">
      <c r="A20" s="22"/>
      <c r="B20" s="333" t="s">
        <v>1300</v>
      </c>
      <c r="C20" s="443"/>
      <c r="D20" s="443"/>
      <c r="E20" s="334"/>
      <c r="F20" s="926" t="str">
        <f>IF(shtSys!B912="06-6210-9707",S20,IF(shtSys!B912="06-6858-2397",Y20,IF(shtSys!B912="06-4309-3232",AE20,shtSys!B912)))</f>
        <v>06-6210-9707
06-6944-2675</v>
      </c>
      <c r="G20" s="359"/>
      <c r="H20" s="359"/>
      <c r="I20" s="233" t="s">
        <v>1427</v>
      </c>
      <c r="J20" s="927" t="str">
        <f>IF(shtSys!B913="","－",IF(shtSys!B912="06-6210-9707",W20,IF(shtSys!B912="06-6858-2397",AC20,IF(shtSys!B912="06-4309-3232",AI20,shtSys!B913))))</f>
        <v>06-6210-9712
06-6944-6670</v>
      </c>
      <c r="K20" s="928"/>
      <c r="L20" s="22"/>
      <c r="M20" s="22"/>
      <c r="N20" s="22"/>
      <c r="O20" s="325" t="s">
        <v>1420</v>
      </c>
      <c r="P20" s="887"/>
      <c r="Q20" s="887"/>
      <c r="R20" s="888"/>
      <c r="S20" s="873" t="s">
        <v>1437</v>
      </c>
      <c r="T20" s="874"/>
      <c r="U20" s="874"/>
      <c r="V20" s="51" t="s">
        <v>1237</v>
      </c>
      <c r="W20" s="875" t="s">
        <v>1418</v>
      </c>
      <c r="X20" s="876"/>
      <c r="Y20" s="873" t="s">
        <v>1429</v>
      </c>
      <c r="Z20" s="874"/>
      <c r="AA20" s="874"/>
      <c r="AB20" s="51" t="s">
        <v>1425</v>
      </c>
      <c r="AC20" s="875" t="s">
        <v>1430</v>
      </c>
      <c r="AD20" s="876"/>
      <c r="AE20" s="873" t="s">
        <v>1438</v>
      </c>
      <c r="AF20" s="874"/>
      <c r="AG20" s="874"/>
      <c r="AH20" s="51" t="s">
        <v>1237</v>
      </c>
      <c r="AI20" s="875" t="s">
        <v>1436</v>
      </c>
      <c r="AJ20" s="876"/>
    </row>
    <row r="21" spans="1:36" ht="36.75" customHeight="1" thickBot="1">
      <c r="A21" s="22"/>
      <c r="B21" s="349" t="s">
        <v>1102</v>
      </c>
      <c r="C21" s="350"/>
      <c r="D21" s="491" t="s">
        <v>959</v>
      </c>
      <c r="E21" s="334"/>
      <c r="F21" s="911" t="str">
        <f>IF(shtSys!B912="06-6210-9707",S21,IF(shtSys!B912="06-6858-2397",Y21,IF(shtSys!B912="06-4309-3232",AE21,shtSys!B914)))</f>
        <v>9：00～18：00</v>
      </c>
      <c r="G21" s="912"/>
      <c r="H21" s="912"/>
      <c r="I21" s="912"/>
      <c r="J21" s="912"/>
      <c r="K21" s="913"/>
      <c r="L21" s="22"/>
      <c r="M21" s="22"/>
      <c r="N21" s="22"/>
      <c r="O21" s="327"/>
      <c r="P21" s="534"/>
      <c r="Q21" s="534"/>
      <c r="R21" s="889"/>
      <c r="S21" s="901" t="s">
        <v>1417</v>
      </c>
      <c r="T21" s="878"/>
      <c r="U21" s="878"/>
      <c r="V21" s="878"/>
      <c r="W21" s="878"/>
      <c r="X21" s="879"/>
      <c r="Y21" s="877" t="s">
        <v>1426</v>
      </c>
      <c r="Z21" s="878"/>
      <c r="AA21" s="878"/>
      <c r="AB21" s="878"/>
      <c r="AC21" s="878"/>
      <c r="AD21" s="879"/>
      <c r="AE21" s="877" t="s">
        <v>1433</v>
      </c>
      <c r="AF21" s="878"/>
      <c r="AG21" s="878"/>
      <c r="AH21" s="878"/>
      <c r="AI21" s="878"/>
      <c r="AJ21" s="879"/>
    </row>
    <row r="22" spans="1:36" ht="21" customHeight="1" thickBot="1">
      <c r="A22" s="22"/>
      <c r="B22" s="546" t="s">
        <v>1103</v>
      </c>
      <c r="C22" s="547"/>
      <c r="D22" s="547"/>
      <c r="E22" s="548"/>
      <c r="F22" s="810" t="str">
        <f>IF(shtSys!B912="06-6210-9707",S22,IF(shtSys!B912="06-6858-2397",Y22,IF(shtSys!B912="06-4309-3232",AE22,shtSys!B917)))</f>
        <v>土日祝祭日</v>
      </c>
      <c r="G22" s="709"/>
      <c r="H22" s="709"/>
      <c r="I22" s="709"/>
      <c r="J22" s="709"/>
      <c r="K22" s="710"/>
      <c r="L22" s="22"/>
      <c r="M22" s="22"/>
      <c r="N22" s="22"/>
      <c r="O22" s="517"/>
      <c r="P22" s="517"/>
      <c r="Q22" s="517"/>
      <c r="R22" s="895"/>
      <c r="S22" s="880" t="s">
        <v>1423</v>
      </c>
      <c r="T22" s="881"/>
      <c r="U22" s="881"/>
      <c r="V22" s="881"/>
      <c r="W22" s="881"/>
      <c r="X22" s="882"/>
      <c r="Y22" s="880" t="s">
        <v>1428</v>
      </c>
      <c r="Z22" s="881"/>
      <c r="AA22" s="881"/>
      <c r="AB22" s="881"/>
      <c r="AC22" s="881"/>
      <c r="AD22" s="882"/>
      <c r="AE22" s="880" t="s">
        <v>1434</v>
      </c>
      <c r="AF22" s="881"/>
      <c r="AG22" s="881"/>
      <c r="AH22" s="881"/>
      <c r="AI22" s="881"/>
      <c r="AJ22" s="882"/>
    </row>
    <row r="23" spans="1:30" ht="43.5" customHeight="1" thickBot="1">
      <c r="A23" s="22"/>
      <c r="B23" s="919" t="str">
        <f>IF(COUNTIF(shtSys!B148,"*堺市*")&gt;0,O24,O23)</f>
        <v>窓口の名称（虐待の場合）</v>
      </c>
      <c r="C23" s="920"/>
      <c r="D23" s="920"/>
      <c r="E23" s="482"/>
      <c r="F23" s="977" t="str">
        <f>shtSys!B918</f>
        <v>門真市保健福祉部高齢福祉課</v>
      </c>
      <c r="G23" s="978"/>
      <c r="H23" s="978"/>
      <c r="I23" s="978"/>
      <c r="J23" s="978"/>
      <c r="K23" s="979"/>
      <c r="L23" s="22"/>
      <c r="M23" s="22"/>
      <c r="N23" s="22"/>
      <c r="O23" s="883" t="s">
        <v>1439</v>
      </c>
      <c r="P23" s="884"/>
      <c r="Q23" s="884"/>
      <c r="R23" s="885"/>
      <c r="S23" s="886"/>
      <c r="T23" s="886"/>
      <c r="U23" s="886"/>
      <c r="V23" s="886"/>
      <c r="W23" s="886"/>
      <c r="X23" s="886"/>
      <c r="Y23" s="886"/>
      <c r="Z23" s="886"/>
      <c r="AA23" s="886"/>
      <c r="AB23" s="886"/>
      <c r="AC23" s="886"/>
      <c r="AD23" s="886"/>
    </row>
    <row r="24" spans="1:30" ht="21" customHeight="1">
      <c r="A24" s="22"/>
      <c r="B24" s="333" t="s">
        <v>1300</v>
      </c>
      <c r="C24" s="443"/>
      <c r="D24" s="443"/>
      <c r="E24" s="334"/>
      <c r="F24" s="926" t="str">
        <f>shtSys!B919</f>
        <v>06-6902-6176</v>
      </c>
      <c r="G24" s="927"/>
      <c r="H24" s="927"/>
      <c r="I24" s="233" t="s">
        <v>1427</v>
      </c>
      <c r="J24" s="359" t="str">
        <f>IF(shtSys!B920="","－",shtSys!B920)</f>
        <v>06-6780-5201</v>
      </c>
      <c r="K24" s="360"/>
      <c r="L24" s="22"/>
      <c r="M24" s="22"/>
      <c r="N24" s="22"/>
      <c r="O24" s="325" t="s">
        <v>1440</v>
      </c>
      <c r="P24" s="887"/>
      <c r="Q24" s="887"/>
      <c r="R24" s="888"/>
      <c r="S24" s="891"/>
      <c r="T24" s="891"/>
      <c r="U24" s="891"/>
      <c r="V24" s="306"/>
      <c r="W24" s="892"/>
      <c r="X24" s="892"/>
      <c r="Y24" s="891"/>
      <c r="Z24" s="891"/>
      <c r="AA24" s="891"/>
      <c r="AB24" s="306"/>
      <c r="AC24" s="892"/>
      <c r="AD24" s="892"/>
    </row>
    <row r="25" spans="1:30" ht="21" customHeight="1" thickBot="1">
      <c r="A25" s="22"/>
      <c r="B25" s="349" t="s">
        <v>1102</v>
      </c>
      <c r="C25" s="350"/>
      <c r="D25" s="491" t="s">
        <v>959</v>
      </c>
      <c r="E25" s="334"/>
      <c r="F25" s="921" t="str">
        <f>shtSys!B921</f>
        <v>9：00～17：30</v>
      </c>
      <c r="G25" s="922"/>
      <c r="H25" s="922"/>
      <c r="I25" s="922"/>
      <c r="J25" s="922"/>
      <c r="K25" s="923"/>
      <c r="L25" s="22"/>
      <c r="M25" s="22"/>
      <c r="N25" s="22"/>
      <c r="O25" s="327"/>
      <c r="P25" s="534"/>
      <c r="Q25" s="534"/>
      <c r="R25" s="889"/>
      <c r="S25" s="894"/>
      <c r="T25" s="894"/>
      <c r="U25" s="894"/>
      <c r="V25" s="894"/>
      <c r="W25" s="894"/>
      <c r="X25" s="894"/>
      <c r="Y25" s="894"/>
      <c r="Z25" s="894"/>
      <c r="AA25" s="894"/>
      <c r="AB25" s="894"/>
      <c r="AC25" s="894"/>
      <c r="AD25" s="894"/>
    </row>
    <row r="26" spans="1:30" ht="21" customHeight="1" thickBot="1">
      <c r="A26" s="22"/>
      <c r="B26" s="546" t="s">
        <v>1103</v>
      </c>
      <c r="C26" s="547"/>
      <c r="D26" s="547"/>
      <c r="E26" s="548"/>
      <c r="F26" s="916" t="str">
        <f>shtSys!B924</f>
        <v>土日祝祭日、年末年始</v>
      </c>
      <c r="G26" s="917"/>
      <c r="H26" s="917"/>
      <c r="I26" s="917"/>
      <c r="J26" s="917"/>
      <c r="K26" s="918"/>
      <c r="L26" s="22"/>
      <c r="M26" s="22"/>
      <c r="N26" s="22"/>
      <c r="O26" s="512"/>
      <c r="P26" s="512"/>
      <c r="Q26" s="512"/>
      <c r="R26" s="512"/>
      <c r="S26" s="902"/>
      <c r="T26" s="902"/>
      <c r="U26" s="902"/>
      <c r="V26" s="902"/>
      <c r="W26" s="902"/>
      <c r="X26" s="902"/>
      <c r="Y26" s="902"/>
      <c r="Z26" s="902"/>
      <c r="AA26" s="902"/>
      <c r="AB26" s="902"/>
      <c r="AC26" s="902"/>
      <c r="AD26" s="902"/>
    </row>
    <row r="27" spans="1:30" ht="21" customHeight="1">
      <c r="A27" s="22"/>
      <c r="B27" s="22"/>
      <c r="C27" s="22"/>
      <c r="D27" s="22"/>
      <c r="E27" s="22"/>
      <c r="F27" s="21"/>
      <c r="G27" s="22"/>
      <c r="H27" s="21"/>
      <c r="I27" s="22"/>
      <c r="J27" s="22"/>
      <c r="K27" s="22"/>
      <c r="L27" s="22"/>
      <c r="M27" s="22"/>
      <c r="N27" s="22"/>
      <c r="O27" s="22"/>
      <c r="P27" s="22"/>
      <c r="Q27" s="22"/>
      <c r="R27" s="22"/>
      <c r="S27" s="21"/>
      <c r="T27" s="22"/>
      <c r="U27" s="21"/>
      <c r="V27" s="22"/>
      <c r="W27" s="22"/>
      <c r="X27" s="22"/>
      <c r="Y27" s="21"/>
      <c r="Z27" s="22"/>
      <c r="AA27" s="21"/>
      <c r="AB27" s="22"/>
      <c r="AC27" s="22"/>
      <c r="AD27" s="22"/>
    </row>
    <row r="28" spans="1:14" ht="21" customHeight="1" thickBot="1">
      <c r="A28" s="22"/>
      <c r="B28" s="505" t="s">
        <v>1104</v>
      </c>
      <c r="C28" s="505"/>
      <c r="D28" s="505"/>
      <c r="E28" s="505"/>
      <c r="F28" s="505"/>
      <c r="G28" s="505"/>
      <c r="H28" s="505"/>
      <c r="I28" s="505"/>
      <c r="J28" s="505"/>
      <c r="K28" s="22"/>
      <c r="L28" s="22"/>
      <c r="M28" s="22"/>
      <c r="N28" s="22"/>
    </row>
    <row r="29" spans="1:14" ht="21" customHeight="1">
      <c r="A29" s="22"/>
      <c r="B29" s="411" t="s">
        <v>968</v>
      </c>
      <c r="C29" s="517"/>
      <c r="D29" s="517"/>
      <c r="E29" s="412"/>
      <c r="F29" s="668" t="s">
        <v>1376</v>
      </c>
      <c r="G29" s="530"/>
      <c r="H29" s="906" t="str">
        <f>shtSys!B874</f>
        <v>AIG損害保険株式会社</v>
      </c>
      <c r="I29" s="907"/>
      <c r="J29" s="907"/>
      <c r="K29" s="908"/>
      <c r="L29" s="22"/>
      <c r="M29" s="22"/>
      <c r="N29" s="22"/>
    </row>
    <row r="30" spans="1:14" ht="42" customHeight="1">
      <c r="A30" s="22"/>
      <c r="B30" s="351"/>
      <c r="C30" s="512"/>
      <c r="D30" s="512"/>
      <c r="E30" s="352"/>
      <c r="F30" s="924" t="s">
        <v>1377</v>
      </c>
      <c r="G30" s="925"/>
      <c r="H30" s="525" t="str">
        <f>shtSys!B875</f>
        <v>施設所有（管理）者賠償責任保険、昇降機賠償責任保険</v>
      </c>
      <c r="I30" s="503"/>
      <c r="J30" s="503"/>
      <c r="K30" s="504"/>
      <c r="L30" s="22"/>
      <c r="M30" s="22"/>
      <c r="N30" s="22"/>
    </row>
    <row r="31" spans="1:14" ht="81.75" customHeight="1">
      <c r="A31" s="22"/>
      <c r="B31" s="353"/>
      <c r="C31" s="518"/>
      <c r="D31" s="518"/>
      <c r="E31" s="354"/>
      <c r="F31" s="924" t="s">
        <v>950</v>
      </c>
      <c r="G31" s="925"/>
      <c r="H31" s="525" t="str">
        <f>shtSys!B877</f>
        <v>施設内で提供している介護保険外サービ
スについては、株式会社ゆいグループが
あいおいニッセイ同和損害保険の介護保
険社会福祉事業者総合保険に加入</v>
      </c>
      <c r="I31" s="503"/>
      <c r="J31" s="503"/>
      <c r="K31" s="504"/>
      <c r="L31" s="22"/>
      <c r="M31" s="22"/>
      <c r="N31" s="22"/>
    </row>
    <row r="32" spans="1:14" ht="21" customHeight="1">
      <c r="A32" s="22"/>
      <c r="B32" s="959" t="s">
        <v>1378</v>
      </c>
      <c r="C32" s="960"/>
      <c r="D32" s="960"/>
      <c r="E32" s="961"/>
      <c r="F32" s="672" t="str">
        <f>shtSys!B878</f>
        <v>事故対応マニュアルに基づき、速やかに対応します。</v>
      </c>
      <c r="G32" s="673"/>
      <c r="H32" s="673"/>
      <c r="I32" s="673"/>
      <c r="J32" s="673"/>
      <c r="K32" s="674"/>
      <c r="L32" s="22"/>
      <c r="M32" s="22"/>
      <c r="N32" s="22"/>
    </row>
    <row r="33" spans="1:14" ht="21" customHeight="1" thickBot="1">
      <c r="A33" s="22"/>
      <c r="B33" s="546" t="s">
        <v>1105</v>
      </c>
      <c r="C33" s="547"/>
      <c r="D33" s="547"/>
      <c r="E33" s="548"/>
      <c r="F33" s="904" t="str">
        <f>shtSys!B879</f>
        <v>あり</v>
      </c>
      <c r="G33" s="905"/>
      <c r="H33" s="947"/>
      <c r="I33" s="947"/>
      <c r="J33" s="947"/>
      <c r="K33" s="948"/>
      <c r="L33" s="22"/>
      <c r="M33" s="22"/>
      <c r="N33" s="22"/>
    </row>
    <row r="34" spans="1:14" ht="21" customHeight="1">
      <c r="A34" s="22"/>
      <c r="B34" s="22"/>
      <c r="C34" s="22"/>
      <c r="D34" s="22"/>
      <c r="E34" s="22"/>
      <c r="F34" s="21"/>
      <c r="G34" s="22"/>
      <c r="H34" s="21"/>
      <c r="I34" s="22"/>
      <c r="J34" s="22"/>
      <c r="K34" s="22"/>
      <c r="L34" s="22"/>
      <c r="M34" s="22"/>
      <c r="N34" s="22"/>
    </row>
    <row r="35" spans="1:14" ht="21" customHeight="1" thickBot="1">
      <c r="A35" s="22"/>
      <c r="B35" s="903" t="s">
        <v>1106</v>
      </c>
      <c r="C35" s="903"/>
      <c r="D35" s="903"/>
      <c r="E35" s="903"/>
      <c r="F35" s="903"/>
      <c r="G35" s="903"/>
      <c r="H35" s="903"/>
      <c r="I35" s="163"/>
      <c r="J35" s="164"/>
      <c r="K35" s="164"/>
      <c r="L35" s="22"/>
      <c r="M35" s="22"/>
      <c r="N35" s="22"/>
    </row>
    <row r="36" spans="1:14" ht="21" customHeight="1">
      <c r="A36" s="22"/>
      <c r="B36" s="966" t="s">
        <v>1287</v>
      </c>
      <c r="C36" s="967"/>
      <c r="D36" s="968" t="str">
        <f>shtSys!B880</f>
        <v>あり</v>
      </c>
      <c r="E36" s="969"/>
      <c r="F36" s="972" t="s">
        <v>1172</v>
      </c>
      <c r="G36" s="973"/>
      <c r="H36" s="974" t="str">
        <f>shtSys!B881</f>
        <v>意見箱</v>
      </c>
      <c r="I36" s="975"/>
      <c r="J36" s="975"/>
      <c r="K36" s="976"/>
      <c r="L36" s="22"/>
      <c r="M36" s="22"/>
      <c r="N36" s="22"/>
    </row>
    <row r="37" spans="1:14" ht="21" customHeight="1">
      <c r="A37" s="22"/>
      <c r="B37" s="754"/>
      <c r="C37" s="756"/>
      <c r="D37" s="951"/>
      <c r="E37" s="952"/>
      <c r="F37" s="698"/>
      <c r="G37" s="249" t="s">
        <v>1170</v>
      </c>
      <c r="H37" s="263" t="str">
        <f>shtSys!B882</f>
        <v>随時</v>
      </c>
      <c r="I37" s="264"/>
      <c r="J37" s="264"/>
      <c r="K37" s="265"/>
      <c r="L37" s="22"/>
      <c r="M37" s="22"/>
      <c r="N37" s="22"/>
    </row>
    <row r="38" spans="1:14" ht="21" customHeight="1">
      <c r="A38" s="22"/>
      <c r="B38" s="754"/>
      <c r="C38" s="756"/>
      <c r="D38" s="951"/>
      <c r="E38" s="952"/>
      <c r="F38" s="698"/>
      <c r="G38" s="909" t="s">
        <v>1171</v>
      </c>
      <c r="H38" s="779" t="str">
        <f>shtSys!B883</f>
        <v>なし</v>
      </c>
      <c r="I38" s="780"/>
      <c r="J38" s="780"/>
      <c r="K38" s="942"/>
      <c r="L38" s="22"/>
      <c r="M38" s="22"/>
      <c r="N38" s="22"/>
    </row>
    <row r="39" spans="1:14" ht="21" customHeight="1" thickBot="1">
      <c r="A39" s="22"/>
      <c r="B39" s="757"/>
      <c r="C39" s="759"/>
      <c r="D39" s="970"/>
      <c r="E39" s="971"/>
      <c r="F39" s="910"/>
      <c r="G39" s="910"/>
      <c r="H39" s="943" t="s">
        <v>1173</v>
      </c>
      <c r="I39" s="702"/>
      <c r="J39" s="916">
        <f>shtSys!B884</f>
        <v>0</v>
      </c>
      <c r="K39" s="918"/>
      <c r="L39" s="22"/>
      <c r="M39" s="22"/>
      <c r="N39" s="22"/>
    </row>
    <row r="40" spans="1:14" ht="21" customHeight="1">
      <c r="A40" s="22"/>
      <c r="B40" s="751" t="s">
        <v>1107</v>
      </c>
      <c r="C40" s="753"/>
      <c r="D40" s="949" t="str">
        <f>shtSys!B885</f>
        <v>なし</v>
      </c>
      <c r="E40" s="950"/>
      <c r="F40" s="955" t="s">
        <v>1172</v>
      </c>
      <c r="G40" s="956"/>
      <c r="H40" s="956"/>
      <c r="I40" s="956"/>
      <c r="J40" s="956"/>
      <c r="K40" s="957"/>
      <c r="L40" s="22"/>
      <c r="M40" s="22"/>
      <c r="N40" s="22"/>
    </row>
    <row r="41" spans="1:14" ht="21" customHeight="1">
      <c r="A41" s="22"/>
      <c r="B41" s="754"/>
      <c r="C41" s="756"/>
      <c r="D41" s="951"/>
      <c r="E41" s="952"/>
      <c r="F41" s="698"/>
      <c r="G41" s="249" t="s">
        <v>1108</v>
      </c>
      <c r="H41" s="263">
        <f>shtSys!B886</f>
        <v>0</v>
      </c>
      <c r="I41" s="264"/>
      <c r="J41" s="264"/>
      <c r="K41" s="265"/>
      <c r="L41" s="22"/>
      <c r="M41" s="22"/>
      <c r="N41" s="22"/>
    </row>
    <row r="42" spans="1:14" ht="36" customHeight="1">
      <c r="A42" s="22"/>
      <c r="B42" s="754"/>
      <c r="C42" s="756"/>
      <c r="D42" s="951"/>
      <c r="E42" s="952"/>
      <c r="F42" s="698"/>
      <c r="G42" s="249" t="s">
        <v>1110</v>
      </c>
      <c r="H42" s="944">
        <f>shtSys!B887</f>
        <v>0</v>
      </c>
      <c r="I42" s="945"/>
      <c r="J42" s="945"/>
      <c r="K42" s="946"/>
      <c r="L42" s="22"/>
      <c r="M42" s="22"/>
      <c r="N42" s="22"/>
    </row>
    <row r="43" spans="1:14" ht="21" customHeight="1">
      <c r="A43" s="22"/>
      <c r="B43" s="754"/>
      <c r="C43" s="756"/>
      <c r="D43" s="951"/>
      <c r="E43" s="952"/>
      <c r="F43" s="698"/>
      <c r="G43" s="909" t="s">
        <v>1109</v>
      </c>
      <c r="H43" s="779">
        <f>shtSys!B888</f>
        <v>0</v>
      </c>
      <c r="I43" s="780"/>
      <c r="J43" s="964"/>
      <c r="K43" s="965"/>
      <c r="L43" s="22"/>
      <c r="M43" s="22"/>
      <c r="N43" s="22"/>
    </row>
    <row r="44" spans="1:14" ht="21" customHeight="1" thickBot="1">
      <c r="A44" s="22"/>
      <c r="B44" s="962"/>
      <c r="C44" s="963"/>
      <c r="D44" s="953"/>
      <c r="E44" s="954"/>
      <c r="F44" s="910"/>
      <c r="G44" s="910"/>
      <c r="H44" s="943" t="s">
        <v>1173</v>
      </c>
      <c r="I44" s="702"/>
      <c r="J44" s="916">
        <f>shtSys!B889</f>
        <v>0</v>
      </c>
      <c r="K44" s="918"/>
      <c r="L44" s="22"/>
      <c r="M44" s="22"/>
      <c r="N44" s="22"/>
    </row>
    <row r="45" spans="1:14" ht="21" customHeight="1">
      <c r="A45" s="22"/>
      <c r="B45" s="266"/>
      <c r="C45" s="266"/>
      <c r="D45" s="267"/>
      <c r="E45" s="267"/>
      <c r="F45" s="267"/>
      <c r="G45" s="267"/>
      <c r="H45" s="267"/>
      <c r="I45" s="267"/>
      <c r="J45" s="267"/>
      <c r="K45" s="267"/>
      <c r="L45" s="22"/>
      <c r="M45" s="22"/>
      <c r="N45" s="22"/>
    </row>
    <row r="46" spans="1:14" ht="21" customHeight="1" thickBot="1">
      <c r="A46" s="116" t="s">
        <v>1113</v>
      </c>
      <c r="B46" s="933" t="s">
        <v>1114</v>
      </c>
      <c r="C46" s="933"/>
      <c r="D46" s="933"/>
      <c r="E46" s="933"/>
      <c r="F46" s="933"/>
      <c r="G46" s="933"/>
      <c r="H46" s="933"/>
      <c r="I46" s="268"/>
      <c r="J46" s="268"/>
      <c r="K46" s="268"/>
      <c r="L46" s="22"/>
      <c r="M46" s="116" t="s">
        <v>1113</v>
      </c>
      <c r="N46" s="22"/>
    </row>
    <row r="47" spans="1:14" ht="21" customHeight="1">
      <c r="A47" s="21"/>
      <c r="B47" s="934" t="s">
        <v>1115</v>
      </c>
      <c r="C47" s="935"/>
      <c r="D47" s="714" t="str">
        <f>shtSys!B925</f>
        <v>入居希望者に公開</v>
      </c>
      <c r="E47" s="715"/>
      <c r="F47" s="715"/>
      <c r="G47" s="715"/>
      <c r="H47" s="715"/>
      <c r="I47" s="715"/>
      <c r="J47" s="715"/>
      <c r="K47" s="958"/>
      <c r="L47" s="22"/>
      <c r="M47" s="21"/>
      <c r="N47" s="22"/>
    </row>
    <row r="48" spans="1:14" ht="21" customHeight="1">
      <c r="A48" s="21"/>
      <c r="B48" s="932" t="s">
        <v>1116</v>
      </c>
      <c r="C48" s="393"/>
      <c r="D48" s="779" t="str">
        <f>shtSys!B926</f>
        <v>入居希望者に公開</v>
      </c>
      <c r="E48" s="780"/>
      <c r="F48" s="780"/>
      <c r="G48" s="780"/>
      <c r="H48" s="780"/>
      <c r="I48" s="780"/>
      <c r="J48" s="780"/>
      <c r="K48" s="942"/>
      <c r="L48" s="22"/>
      <c r="M48" s="21"/>
      <c r="N48" s="22"/>
    </row>
    <row r="49" spans="1:14" ht="21" customHeight="1">
      <c r="A49" s="21"/>
      <c r="B49" s="932" t="s">
        <v>1117</v>
      </c>
      <c r="C49" s="393"/>
      <c r="D49" s="936" t="str">
        <f>shtSys!B927</f>
        <v>所管行政庁有料老人ホーム設置運営指導指針の適用外のため公開しない</v>
      </c>
      <c r="E49" s="937"/>
      <c r="F49" s="937"/>
      <c r="G49" s="937"/>
      <c r="H49" s="937"/>
      <c r="I49" s="937"/>
      <c r="J49" s="937"/>
      <c r="K49" s="938"/>
      <c r="L49" s="22"/>
      <c r="M49" s="21"/>
      <c r="N49" s="22"/>
    </row>
    <row r="50" spans="1:14" ht="21" customHeight="1">
      <c r="A50" s="21"/>
      <c r="B50" s="932" t="s">
        <v>1118</v>
      </c>
      <c r="C50" s="393"/>
      <c r="D50" s="936" t="str">
        <f>shtSys!B928</f>
        <v>所管行政庁有料老人ホーム設置運営指導指針の適用外のため公開しない</v>
      </c>
      <c r="E50" s="937"/>
      <c r="F50" s="937"/>
      <c r="G50" s="937"/>
      <c r="H50" s="937"/>
      <c r="I50" s="937"/>
      <c r="J50" s="937"/>
      <c r="K50" s="938"/>
      <c r="L50" s="22"/>
      <c r="M50" s="21"/>
      <c r="N50" s="22"/>
    </row>
    <row r="51" spans="1:14" ht="21" customHeight="1" thickBot="1">
      <c r="A51" s="21"/>
      <c r="B51" s="700" t="s">
        <v>1119</v>
      </c>
      <c r="C51" s="702"/>
      <c r="D51" s="939" t="str">
        <f>shtSys!B929</f>
        <v>所管行政庁有料老人ホーム設置運営指導指針の適用外のため公開しない</v>
      </c>
      <c r="E51" s="940"/>
      <c r="F51" s="940"/>
      <c r="G51" s="940"/>
      <c r="H51" s="940"/>
      <c r="I51" s="940"/>
      <c r="J51" s="940"/>
      <c r="K51" s="941"/>
      <c r="L51" s="22"/>
      <c r="M51" s="21"/>
      <c r="N51" s="22"/>
    </row>
  </sheetData>
  <sheetProtection/>
  <mergeCells count="155">
    <mergeCell ref="F17:K17"/>
    <mergeCell ref="F15:K15"/>
    <mergeCell ref="B25:C25"/>
    <mergeCell ref="F24:H24"/>
    <mergeCell ref="F19:K19"/>
    <mergeCell ref="D21:E21"/>
    <mergeCell ref="F23:K23"/>
    <mergeCell ref="B22:E22"/>
    <mergeCell ref="F22:K22"/>
    <mergeCell ref="B19:E19"/>
    <mergeCell ref="D11:E11"/>
    <mergeCell ref="F11:K11"/>
    <mergeCell ref="D12:E12"/>
    <mergeCell ref="F12:K12"/>
    <mergeCell ref="J24:K24"/>
    <mergeCell ref="F26:K26"/>
    <mergeCell ref="B26:E26"/>
    <mergeCell ref="D17:E17"/>
    <mergeCell ref="D25:E25"/>
    <mergeCell ref="F25:K25"/>
    <mergeCell ref="D36:E39"/>
    <mergeCell ref="F36:G36"/>
    <mergeCell ref="H36:K36"/>
    <mergeCell ref="B9:E9"/>
    <mergeCell ref="F9:K9"/>
    <mergeCell ref="B10:E10"/>
    <mergeCell ref="F10:H10"/>
    <mergeCell ref="J10:K10"/>
    <mergeCell ref="F30:G30"/>
    <mergeCell ref="B28:J28"/>
    <mergeCell ref="D47:K47"/>
    <mergeCell ref="B23:E23"/>
    <mergeCell ref="B32:E32"/>
    <mergeCell ref="B40:C44"/>
    <mergeCell ref="H31:K31"/>
    <mergeCell ref="J43:K43"/>
    <mergeCell ref="B36:C39"/>
    <mergeCell ref="H39:I39"/>
    <mergeCell ref="J39:K39"/>
    <mergeCell ref="H38:K38"/>
    <mergeCell ref="J44:K44"/>
    <mergeCell ref="H44:I44"/>
    <mergeCell ref="G43:G44"/>
    <mergeCell ref="H43:I43"/>
    <mergeCell ref="H42:K42"/>
    <mergeCell ref="B33:E33"/>
    <mergeCell ref="H33:K33"/>
    <mergeCell ref="D40:E44"/>
    <mergeCell ref="F40:K40"/>
    <mergeCell ref="F41:F44"/>
    <mergeCell ref="B50:C50"/>
    <mergeCell ref="B51:C51"/>
    <mergeCell ref="B46:H46"/>
    <mergeCell ref="B47:C47"/>
    <mergeCell ref="B48:C48"/>
    <mergeCell ref="B49:C49"/>
    <mergeCell ref="D50:K50"/>
    <mergeCell ref="D51:K51"/>
    <mergeCell ref="D48:K48"/>
    <mergeCell ref="D49:K49"/>
    <mergeCell ref="D5:E5"/>
    <mergeCell ref="F3:K3"/>
    <mergeCell ref="F5:K5"/>
    <mergeCell ref="B5:C7"/>
    <mergeCell ref="F6:K6"/>
    <mergeCell ref="F7:K7"/>
    <mergeCell ref="D6:E6"/>
    <mergeCell ref="D7:E7"/>
    <mergeCell ref="F14:K14"/>
    <mergeCell ref="F31:G31"/>
    <mergeCell ref="B17:C17"/>
    <mergeCell ref="F18:K18"/>
    <mergeCell ref="B18:E18"/>
    <mergeCell ref="F20:H20"/>
    <mergeCell ref="J20:K20"/>
    <mergeCell ref="B20:E20"/>
    <mergeCell ref="B21:C21"/>
    <mergeCell ref="B29:E31"/>
    <mergeCell ref="B8:E8"/>
    <mergeCell ref="F8:K8"/>
    <mergeCell ref="B11:C13"/>
    <mergeCell ref="B15:E15"/>
    <mergeCell ref="F16:H16"/>
    <mergeCell ref="J16:K16"/>
    <mergeCell ref="D13:E13"/>
    <mergeCell ref="F13:K13"/>
    <mergeCell ref="B16:E16"/>
    <mergeCell ref="B14:E14"/>
    <mergeCell ref="B24:E24"/>
    <mergeCell ref="G38:G39"/>
    <mergeCell ref="F37:F39"/>
    <mergeCell ref="F21:K21"/>
    <mergeCell ref="B1:E1"/>
    <mergeCell ref="B3:E3"/>
    <mergeCell ref="B4:E4"/>
    <mergeCell ref="B2:K2"/>
    <mergeCell ref="F4:H4"/>
    <mergeCell ref="J4:K4"/>
    <mergeCell ref="Y26:AD26"/>
    <mergeCell ref="F32:K32"/>
    <mergeCell ref="B35:H35"/>
    <mergeCell ref="F33:G33"/>
    <mergeCell ref="H30:K30"/>
    <mergeCell ref="F29:G29"/>
    <mergeCell ref="H29:K29"/>
    <mergeCell ref="O26:R26"/>
    <mergeCell ref="S26:X26"/>
    <mergeCell ref="Y25:AD25"/>
    <mergeCell ref="W20:X20"/>
    <mergeCell ref="Y22:AD22"/>
    <mergeCell ref="Y23:AD23"/>
    <mergeCell ref="S21:X21"/>
    <mergeCell ref="S22:X22"/>
    <mergeCell ref="W24:X24"/>
    <mergeCell ref="S25:X25"/>
    <mergeCell ref="Y24:AA24"/>
    <mergeCell ref="AC24:AD24"/>
    <mergeCell ref="AC20:AD20"/>
    <mergeCell ref="Y21:AD21"/>
    <mergeCell ref="Y2:AD2"/>
    <mergeCell ref="Y15:AD15"/>
    <mergeCell ref="Y16:AA16"/>
    <mergeCell ref="AC16:AD16"/>
    <mergeCell ref="Y17:AD17"/>
    <mergeCell ref="Y18:AD18"/>
    <mergeCell ref="O18:R18"/>
    <mergeCell ref="O19:R19"/>
    <mergeCell ref="S2:X2"/>
    <mergeCell ref="S15:X15"/>
    <mergeCell ref="O1:R1"/>
    <mergeCell ref="O7:R8"/>
    <mergeCell ref="O9:R10"/>
    <mergeCell ref="O11:R12"/>
    <mergeCell ref="O13:R14"/>
    <mergeCell ref="O15:R15"/>
    <mergeCell ref="O24:R25"/>
    <mergeCell ref="S16:U16"/>
    <mergeCell ref="W16:X16"/>
    <mergeCell ref="S17:X17"/>
    <mergeCell ref="S24:U24"/>
    <mergeCell ref="O22:R22"/>
    <mergeCell ref="O16:R17"/>
    <mergeCell ref="S18:X18"/>
    <mergeCell ref="S19:X19"/>
    <mergeCell ref="O20:R21"/>
    <mergeCell ref="AE19:AJ19"/>
    <mergeCell ref="AE20:AG20"/>
    <mergeCell ref="AI20:AJ20"/>
    <mergeCell ref="AE21:AJ21"/>
    <mergeCell ref="AE22:AJ22"/>
    <mergeCell ref="O23:R23"/>
    <mergeCell ref="S23:X23"/>
    <mergeCell ref="S20:U20"/>
    <mergeCell ref="Y19:AD19"/>
    <mergeCell ref="Y20:AA20"/>
  </mergeCells>
  <conditionalFormatting sqref="J4:K4">
    <cfRule type="cellIs" priority="21" dxfId="0" operator="equal" stopIfTrue="1">
      <formula>"000-0000-0000"</formula>
    </cfRule>
    <cfRule type="cellIs" priority="22" dxfId="0" operator="equal" stopIfTrue="1">
      <formula>"000-000-0000"</formula>
    </cfRule>
  </conditionalFormatting>
  <conditionalFormatting sqref="J24:K24 J20:K20 J16:K16 J10:K10">
    <cfRule type="cellIs" priority="17" dxfId="0" operator="equal" stopIfTrue="1">
      <formula>"000-0000-0000"</formula>
    </cfRule>
    <cfRule type="cellIs" priority="18" dxfId="0" operator="equal" stopIfTrue="1">
      <formula>"000-000-0000"</formula>
    </cfRule>
  </conditionalFormatting>
  <conditionalFormatting sqref="W10:X10">
    <cfRule type="cellIs" priority="9" dxfId="0" operator="equal" stopIfTrue="1">
      <formula>"000-0000-0000"</formula>
    </cfRule>
    <cfRule type="cellIs" priority="10" dxfId="0" operator="equal" stopIfTrue="1">
      <formula>"000-000-0000"</formula>
    </cfRule>
  </conditionalFormatting>
  <conditionalFormatting sqref="W4:X4">
    <cfRule type="cellIs" priority="11" dxfId="0" operator="equal" stopIfTrue="1">
      <formula>"000-0000-0000"</formula>
    </cfRule>
    <cfRule type="cellIs" priority="12" dxfId="0" operator="equal" stopIfTrue="1">
      <formula>"000-000-0000"</formula>
    </cfRule>
  </conditionalFormatting>
  <conditionalFormatting sqref="AC10:AD10">
    <cfRule type="cellIs" priority="1" dxfId="0" operator="equal" stopIfTrue="1">
      <formula>"000-0000-0000"</formula>
    </cfRule>
    <cfRule type="cellIs" priority="2" dxfId="0" operator="equal" stopIfTrue="1">
      <formula>"000-000-0000"</formula>
    </cfRule>
  </conditionalFormatting>
  <conditionalFormatting sqref="AC4:AD4">
    <cfRule type="cellIs" priority="3" dxfId="0" operator="equal" stopIfTrue="1">
      <formula>"000-0000-0000"</formula>
    </cfRule>
    <cfRule type="cellIs" priority="4" dxfId="0" operator="equal" stopIfTrue="1">
      <formula>"000-000-0000"</formula>
    </cfRule>
  </conditionalFormatting>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2"/>
  <rowBreaks count="1" manualBreakCount="1">
    <brk id="27" max="11" man="1"/>
  </rowBreaks>
  <drawing r:id="rId1"/>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showZeros="0" view="pageBreakPreview" zoomScale="90" zoomScaleNormal="85" zoomScaleSheetLayoutView="90" workbookViewId="0" topLeftCell="A1">
      <selection activeCell="O9" sqref="O9"/>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50">
        <v>10</v>
      </c>
      <c r="B1" s="509" t="s">
        <v>950</v>
      </c>
      <c r="C1" s="509"/>
      <c r="D1" s="509"/>
      <c r="E1" s="50"/>
    </row>
    <row r="2" spans="2:11" ht="21" customHeight="1">
      <c r="B2" s="411" t="s">
        <v>1176</v>
      </c>
      <c r="C2" s="517"/>
      <c r="D2" s="412"/>
      <c r="E2" s="995" t="str">
        <f>shtSys!B930</f>
        <v>あり</v>
      </c>
      <c r="F2" s="955" t="s">
        <v>1172</v>
      </c>
      <c r="G2" s="956"/>
      <c r="H2" s="956"/>
      <c r="I2" s="956"/>
      <c r="J2" s="956"/>
      <c r="K2" s="957"/>
    </row>
    <row r="3" spans="2:12" ht="21" customHeight="1">
      <c r="B3" s="351"/>
      <c r="C3" s="512"/>
      <c r="D3" s="352"/>
      <c r="E3" s="996"/>
      <c r="F3" s="1014"/>
      <c r="G3" s="269" t="s">
        <v>1175</v>
      </c>
      <c r="H3" s="270" t="s">
        <v>1215</v>
      </c>
      <c r="I3" s="259">
        <f>shtSys!B931</f>
        <v>1</v>
      </c>
      <c r="J3" s="261" t="s">
        <v>1216</v>
      </c>
      <c r="K3" s="262"/>
      <c r="L3" s="46"/>
    </row>
    <row r="4" spans="2:11" ht="57.75" customHeight="1">
      <c r="B4" s="351"/>
      <c r="C4" s="512"/>
      <c r="D4" s="352"/>
      <c r="E4" s="996"/>
      <c r="F4" s="1015"/>
      <c r="G4" s="236" t="s">
        <v>1174</v>
      </c>
      <c r="H4" s="672" t="str">
        <f>shtSys!B932</f>
        <v>入居者、家族、フジ・アメニティサービス株式
会社職員、株式会社ゆいグループ職員</v>
      </c>
      <c r="I4" s="673"/>
      <c r="J4" s="673"/>
      <c r="K4" s="674"/>
    </row>
    <row r="5" spans="2:11" ht="36" customHeight="1">
      <c r="B5" s="351"/>
      <c r="C5" s="512"/>
      <c r="D5" s="352"/>
      <c r="E5" s="996"/>
      <c r="F5" s="721" t="s">
        <v>1164</v>
      </c>
      <c r="G5" s="753"/>
      <c r="H5" s="997">
        <f>shtSys!B934</f>
        <v>0</v>
      </c>
      <c r="I5" s="997"/>
      <c r="J5" s="997"/>
      <c r="K5" s="998"/>
    </row>
    <row r="6" spans="2:11" ht="36" customHeight="1">
      <c r="B6" s="349" t="s">
        <v>1128</v>
      </c>
      <c r="C6" s="511"/>
      <c r="D6" s="350"/>
      <c r="E6" s="271" t="str">
        <f>shtSys!B935</f>
        <v>あり</v>
      </c>
      <c r="F6" s="721" t="s">
        <v>1177</v>
      </c>
      <c r="G6" s="753"/>
      <c r="H6" s="997" t="str">
        <f>shtSys!B936</f>
        <v>フジ・アメニティサービス株式会社が管理するサービス付き高齢者向け住宅</v>
      </c>
      <c r="I6" s="997"/>
      <c r="J6" s="997"/>
      <c r="K6" s="998"/>
    </row>
    <row r="7" spans="2:11" ht="196.5" customHeight="1">
      <c r="B7" s="349" t="s">
        <v>1313</v>
      </c>
      <c r="C7" s="511"/>
      <c r="D7" s="350"/>
      <c r="E7" s="980" t="str">
        <f>shtSys!B937</f>
        <v>・入居者の名簿及びサービスの帳簿における個人情報に関する取り扱いに
ついては、個人情報の保護に関する法律及び同法に基づく「医療・介護関
係事業者における個人情報の適切な取扱いのためのガイドライン」並びに
、大阪府個人情報保護条例及び市町村の個人情報の保護に関する定めを遵
守する。
・事業者及び職員は、サービス提供をするうえで知りえた入居者及び家族
等の秘密を正当な理由なく、第三者に漏らしません。また、サービス提供
契約完了後においても、上記の秘密を保持する。
・事業者は、職員の退職後も上記の秘密を保持する雇用契約とする。
・事業者は、サービス担当者会議等において入居者及び家族の個人情報を
利用する場合は、あらかじめ文書にて入居者及び家族等の同意を得る。</v>
      </c>
      <c r="F7" s="981"/>
      <c r="G7" s="981"/>
      <c r="H7" s="981"/>
      <c r="I7" s="981"/>
      <c r="J7" s="981"/>
      <c r="K7" s="982"/>
    </row>
    <row r="8" spans="2:11" ht="156.75" customHeight="1">
      <c r="B8" s="349" t="s">
        <v>1278</v>
      </c>
      <c r="C8" s="511"/>
      <c r="D8" s="350"/>
      <c r="E8" s="980" t="str">
        <f>shtSys!B938</f>
        <v>・事故・災害及び急病・負傷が発生した場合は、入居者の家族等及び関係
機関へ迅速に連絡を行い適切に対応する。（緊急時マニュアル作成済）
例）
・病気、発熱（37度以上）、事故（骨折・縫合等）が発生した場合、連絡
先（入居者が指定した者：家族・後見人）及びどのレベルで連絡するのか
を確認する。
・連絡が取れない場合の連絡先及び対応についても確認する。
・関係行政庁へ報告が必要な事故報告は速やかに報告する。
・賠償すべき問題が発生した場合、速やかに対応する。</v>
      </c>
      <c r="F8" s="981"/>
      <c r="G8" s="981"/>
      <c r="H8" s="981"/>
      <c r="I8" s="981"/>
      <c r="J8" s="981"/>
      <c r="K8" s="982"/>
    </row>
    <row r="9" spans="2:11" ht="21" customHeight="1">
      <c r="B9" s="988" t="s">
        <v>1308</v>
      </c>
      <c r="C9" s="989"/>
      <c r="D9" s="990"/>
      <c r="E9" s="1024" t="str">
        <f>shtSys!B939</f>
        <v>適合</v>
      </c>
      <c r="F9" s="721" t="s">
        <v>1236</v>
      </c>
      <c r="G9" s="722"/>
      <c r="H9" s="984">
        <f>shtSys!B940</f>
        <v>0</v>
      </c>
      <c r="I9" s="984"/>
      <c r="J9" s="984"/>
      <c r="K9" s="985"/>
    </row>
    <row r="10" spans="2:11" ht="21" customHeight="1">
      <c r="B10" s="991"/>
      <c r="C10" s="992"/>
      <c r="D10" s="993"/>
      <c r="E10" s="1025"/>
      <c r="F10" s="1003"/>
      <c r="G10" s="1004"/>
      <c r="H10" s="986"/>
      <c r="I10" s="986"/>
      <c r="J10" s="986"/>
      <c r="K10" s="987"/>
    </row>
    <row r="11" spans="2:11" ht="45" customHeight="1">
      <c r="B11" s="338" t="s">
        <v>815</v>
      </c>
      <c r="C11" s="569"/>
      <c r="D11" s="339"/>
      <c r="E11" s="779" t="str">
        <f>shtSys!B941</f>
        <v>なし</v>
      </c>
      <c r="F11" s="780"/>
      <c r="G11" s="780"/>
      <c r="H11" s="780"/>
      <c r="I11" s="780"/>
      <c r="J11" s="780"/>
      <c r="K11" s="942"/>
    </row>
    <row r="12" spans="2:11" ht="36" customHeight="1">
      <c r="B12" s="166"/>
      <c r="C12" s="994" t="s">
        <v>1111</v>
      </c>
      <c r="D12" s="339"/>
      <c r="E12" s="408">
        <f>shtSys!B942</f>
        <v>0</v>
      </c>
      <c r="F12" s="409"/>
      <c r="G12" s="409"/>
      <c r="H12" s="409"/>
      <c r="I12" s="409"/>
      <c r="J12" s="409"/>
      <c r="K12" s="410"/>
    </row>
    <row r="13" spans="2:11" ht="21" customHeight="1">
      <c r="B13" s="166"/>
      <c r="C13" s="994" t="s">
        <v>1453</v>
      </c>
      <c r="D13" s="339"/>
      <c r="E13" s="779">
        <f>shtSys!B943</f>
        <v>0</v>
      </c>
      <c r="F13" s="780"/>
      <c r="G13" s="780"/>
      <c r="H13" s="780"/>
      <c r="I13" s="780"/>
      <c r="J13" s="780"/>
      <c r="K13" s="942"/>
    </row>
    <row r="14" spans="2:11" ht="21" customHeight="1">
      <c r="B14" s="166"/>
      <c r="C14" s="1008"/>
      <c r="D14" s="397"/>
      <c r="E14" s="721" t="s">
        <v>1271</v>
      </c>
      <c r="F14" s="753"/>
      <c r="G14" s="1017">
        <f>shtSys!B944</f>
        <v>0</v>
      </c>
      <c r="H14" s="1018"/>
      <c r="I14" s="1018"/>
      <c r="J14" s="1018"/>
      <c r="K14" s="1019"/>
    </row>
    <row r="15" spans="2:11" ht="21" customHeight="1">
      <c r="B15" s="166"/>
      <c r="C15" s="1009"/>
      <c r="D15" s="395"/>
      <c r="E15" s="1023"/>
      <c r="F15" s="759"/>
      <c r="G15" s="1020"/>
      <c r="H15" s="1021"/>
      <c r="I15" s="1021"/>
      <c r="J15" s="1021"/>
      <c r="K15" s="1022"/>
    </row>
    <row r="16" spans="2:15" ht="36" customHeight="1">
      <c r="B16" s="167"/>
      <c r="C16" s="994" t="s">
        <v>1251</v>
      </c>
      <c r="D16" s="339"/>
      <c r="E16" s="672">
        <f>shtSys!B945</f>
        <v>0</v>
      </c>
      <c r="F16" s="673"/>
      <c r="G16" s="673"/>
      <c r="H16" s="673"/>
      <c r="I16" s="673"/>
      <c r="J16" s="673"/>
      <c r="K16" s="674"/>
      <c r="M16" s="168"/>
      <c r="N16" s="169"/>
      <c r="O16" s="169"/>
    </row>
    <row r="17" spans="2:11" ht="21" customHeight="1">
      <c r="B17" s="338" t="s">
        <v>1269</v>
      </c>
      <c r="C17" s="569"/>
      <c r="D17" s="339"/>
      <c r="E17" s="258" t="str">
        <f>shtSys!B946</f>
        <v>なし</v>
      </c>
      <c r="F17" s="261"/>
      <c r="G17" s="261"/>
      <c r="H17" s="261"/>
      <c r="I17" s="261"/>
      <c r="J17" s="261"/>
      <c r="K17" s="262"/>
    </row>
    <row r="18" spans="2:11" ht="21" customHeight="1">
      <c r="B18" s="170"/>
      <c r="C18" s="994" t="s">
        <v>1270</v>
      </c>
      <c r="D18" s="339"/>
      <c r="E18" s="1005">
        <f>shtSys!B947</f>
        <v>0</v>
      </c>
      <c r="F18" s="1006"/>
      <c r="G18" s="1006"/>
      <c r="H18" s="1006"/>
      <c r="I18" s="1006"/>
      <c r="J18" s="1006"/>
      <c r="K18" s="1007"/>
    </row>
    <row r="19" spans="2:11" ht="21" customHeight="1">
      <c r="B19" s="167"/>
      <c r="C19" s="994" t="s">
        <v>1271</v>
      </c>
      <c r="D19" s="339"/>
      <c r="E19" s="1005">
        <f>shtSys!B948</f>
        <v>0</v>
      </c>
      <c r="F19" s="1006"/>
      <c r="G19" s="1006"/>
      <c r="H19" s="1006"/>
      <c r="I19" s="1006"/>
      <c r="J19" s="1006"/>
      <c r="K19" s="1007"/>
    </row>
    <row r="20" spans="2:15" ht="36" customHeight="1" thickBot="1">
      <c r="B20" s="171"/>
      <c r="C20" s="1016" t="s">
        <v>1251</v>
      </c>
      <c r="D20" s="568"/>
      <c r="E20" s="810">
        <f>shtSys!B949</f>
        <v>0</v>
      </c>
      <c r="F20" s="709"/>
      <c r="G20" s="709"/>
      <c r="H20" s="709"/>
      <c r="I20" s="709"/>
      <c r="J20" s="709"/>
      <c r="K20" s="710"/>
      <c r="M20" s="168"/>
      <c r="N20" s="169"/>
      <c r="O20" s="169"/>
    </row>
    <row r="21" spans="2:11" ht="21" customHeight="1">
      <c r="B21" s="5"/>
      <c r="C21" s="5"/>
      <c r="D21" s="5"/>
      <c r="E21" s="5"/>
      <c r="F21" s="5"/>
      <c r="G21" s="5"/>
      <c r="H21" s="5"/>
      <c r="I21" s="5"/>
      <c r="J21" s="5"/>
      <c r="K21" s="5"/>
    </row>
    <row r="22" spans="2:11" ht="21" customHeight="1">
      <c r="B22" s="48"/>
      <c r="C22" s="983" t="s">
        <v>1112</v>
      </c>
      <c r="D22" s="983"/>
      <c r="E22" s="983"/>
      <c r="F22" s="1010"/>
      <c r="G22" s="1011"/>
      <c r="H22" s="1011"/>
      <c r="I22" s="1011"/>
      <c r="J22" s="1011"/>
      <c r="K22" s="1011"/>
    </row>
    <row r="23" spans="2:11" ht="21" customHeight="1">
      <c r="B23" s="48"/>
      <c r="C23" s="983" t="s">
        <v>1129</v>
      </c>
      <c r="D23" s="983"/>
      <c r="E23" s="983"/>
      <c r="F23" s="983"/>
      <c r="G23" s="983"/>
      <c r="H23" s="983"/>
      <c r="I23" s="983"/>
      <c r="J23" s="983"/>
      <c r="K23" s="983"/>
    </row>
    <row r="24" spans="2:11" ht="21" customHeight="1">
      <c r="B24" s="48"/>
      <c r="C24" s="57"/>
      <c r="D24" s="57"/>
      <c r="E24" s="57"/>
      <c r="F24" s="60"/>
      <c r="G24" s="41"/>
      <c r="H24" s="60"/>
      <c r="I24" s="41"/>
      <c r="J24" s="41"/>
      <c r="K24" s="41"/>
    </row>
    <row r="25" spans="2:11" ht="36" customHeight="1">
      <c r="B25" s="1013" t="s">
        <v>1379</v>
      </c>
      <c r="C25" s="1012"/>
      <c r="D25" s="1012"/>
      <c r="E25" s="1012"/>
      <c r="F25" s="1012"/>
      <c r="G25" s="1012"/>
      <c r="H25" s="1012"/>
      <c r="I25" s="1012"/>
      <c r="J25" s="1012"/>
      <c r="K25" s="1012"/>
    </row>
    <row r="26" spans="2:11" ht="21" customHeight="1">
      <c r="B26" s="1"/>
      <c r="C26" s="1"/>
      <c r="D26" s="1"/>
      <c r="E26" s="1"/>
      <c r="F26" s="1"/>
      <c r="G26" s="1"/>
      <c r="H26" s="1"/>
      <c r="I26" s="1"/>
      <c r="J26" s="1"/>
      <c r="K26" s="1"/>
    </row>
    <row r="27" spans="2:11" ht="21" customHeight="1">
      <c r="B27" s="1012" t="s">
        <v>1288</v>
      </c>
      <c r="C27" s="1012"/>
      <c r="D27" s="1"/>
      <c r="E27" s="1"/>
      <c r="F27" s="1"/>
      <c r="G27" s="1"/>
      <c r="H27" s="1"/>
      <c r="I27" s="1"/>
      <c r="J27" s="1"/>
      <c r="K27" s="1"/>
    </row>
    <row r="28" spans="2:11" ht="42.75" customHeight="1">
      <c r="B28" s="999" t="s">
        <v>1289</v>
      </c>
      <c r="C28" s="999"/>
      <c r="D28" s="532"/>
      <c r="E28" s="532"/>
      <c r="F28" s="532"/>
      <c r="G28" s="532"/>
      <c r="H28" s="2"/>
      <c r="I28" s="3"/>
      <c r="J28" s="3"/>
      <c r="K28" s="3"/>
    </row>
    <row r="29" spans="2:11" ht="42.75" customHeight="1">
      <c r="B29" s="1001" t="s">
        <v>1290</v>
      </c>
      <c r="C29" s="1001"/>
      <c r="D29" s="1000"/>
      <c r="E29" s="1000"/>
      <c r="F29" s="1000"/>
      <c r="G29" s="1000"/>
      <c r="H29" s="2"/>
      <c r="I29" s="4" t="s">
        <v>963</v>
      </c>
      <c r="J29" s="3"/>
      <c r="K29" s="3"/>
    </row>
    <row r="30" spans="2:11" ht="21" customHeight="1">
      <c r="B30" s="5"/>
      <c r="C30" s="5"/>
      <c r="D30" s="5"/>
      <c r="E30" s="6"/>
      <c r="F30" s="6"/>
      <c r="G30" s="6"/>
      <c r="H30" s="2"/>
      <c r="I30" s="4"/>
      <c r="J30" s="3"/>
      <c r="K30" s="3"/>
    </row>
    <row r="31" spans="2:11" ht="21" customHeight="1">
      <c r="B31" s="507" t="s">
        <v>1292</v>
      </c>
      <c r="C31" s="507"/>
      <c r="D31" s="507"/>
      <c r="E31" s="6"/>
      <c r="F31" s="6"/>
      <c r="G31" s="6"/>
      <c r="H31" s="2"/>
      <c r="I31" s="4"/>
      <c r="J31" s="3"/>
      <c r="K31" s="3"/>
    </row>
    <row r="32" spans="2:11" ht="42.75" customHeight="1">
      <c r="B32" s="999" t="s">
        <v>1289</v>
      </c>
      <c r="C32" s="999"/>
      <c r="D32" s="532"/>
      <c r="E32" s="532"/>
      <c r="F32" s="532"/>
      <c r="G32" s="532"/>
      <c r="H32" s="2"/>
      <c r="I32" s="3"/>
      <c r="J32" s="3"/>
      <c r="K32" s="3"/>
    </row>
    <row r="33" spans="2:11" ht="42.75" customHeight="1">
      <c r="B33" s="999" t="s">
        <v>1290</v>
      </c>
      <c r="C33" s="999"/>
      <c r="D33" s="1002"/>
      <c r="E33" s="1002"/>
      <c r="F33" s="1002"/>
      <c r="G33" s="1002"/>
      <c r="H33" s="2"/>
      <c r="I33" s="4" t="s">
        <v>963</v>
      </c>
      <c r="J33" s="3"/>
      <c r="K33" s="3"/>
    </row>
    <row r="34" spans="2:11" ht="21" customHeight="1">
      <c r="B34" s="7"/>
      <c r="C34" s="7"/>
      <c r="D34" s="8"/>
      <c r="E34" s="9"/>
      <c r="F34" s="4"/>
      <c r="G34" s="4"/>
      <c r="H34" s="2"/>
      <c r="I34" s="3"/>
      <c r="J34" s="3"/>
      <c r="K34" s="3"/>
    </row>
    <row r="35" spans="2:11" s="22" customFormat="1" ht="21" customHeight="1">
      <c r="B35" s="7"/>
      <c r="C35" s="7"/>
      <c r="D35" s="8"/>
      <c r="E35" s="9"/>
      <c r="F35" s="4"/>
      <c r="G35" s="4"/>
      <c r="H35" s="2"/>
      <c r="I35" s="3"/>
      <c r="J35" s="3"/>
      <c r="K35" s="3"/>
    </row>
    <row r="36" spans="2:11" ht="21" customHeight="1">
      <c r="B36" s="10"/>
      <c r="C36" s="4"/>
      <c r="D36" s="4" t="s">
        <v>1360</v>
      </c>
      <c r="E36" s="13"/>
      <c r="F36" s="13"/>
      <c r="G36" s="13"/>
      <c r="H36" s="13"/>
      <c r="I36" s="13"/>
      <c r="J36" s="13"/>
      <c r="K36" s="13"/>
    </row>
    <row r="37" spans="2:11" ht="21" customHeight="1">
      <c r="B37" s="10"/>
      <c r="C37" s="1"/>
      <c r="D37" s="1"/>
      <c r="E37" s="1"/>
      <c r="F37" s="1"/>
      <c r="G37" s="1"/>
      <c r="H37" s="1"/>
      <c r="I37" s="1"/>
      <c r="J37" s="1"/>
      <c r="K37" s="1"/>
    </row>
    <row r="38" spans="2:11" ht="42.75" customHeight="1">
      <c r="B38" s="10"/>
      <c r="C38" s="4"/>
      <c r="D38" s="4"/>
      <c r="E38" s="4"/>
      <c r="F38" s="2"/>
      <c r="G38" s="11" t="s">
        <v>1227</v>
      </c>
      <c r="H38" s="14"/>
      <c r="I38" s="15" t="s">
        <v>1293</v>
      </c>
      <c r="J38" s="15" t="s">
        <v>1294</v>
      </c>
      <c r="K38" s="15" t="s">
        <v>1295</v>
      </c>
    </row>
    <row r="39" spans="2:11" ht="42.75" customHeight="1">
      <c r="B39" s="10"/>
      <c r="C39" s="4"/>
      <c r="D39" s="4"/>
      <c r="E39" s="4"/>
      <c r="F39" s="2"/>
      <c r="G39" s="12" t="s">
        <v>1209</v>
      </c>
      <c r="H39" s="532"/>
      <c r="I39" s="532"/>
      <c r="J39" s="532"/>
      <c r="K39" s="532"/>
    </row>
    <row r="40" spans="2:11" ht="21" customHeight="1">
      <c r="B40" s="48"/>
      <c r="C40" s="57"/>
      <c r="D40" s="57"/>
      <c r="E40" s="57"/>
      <c r="F40" s="60"/>
      <c r="G40" s="172"/>
      <c r="H40" s="173"/>
      <c r="I40" s="174"/>
      <c r="J40" s="61"/>
      <c r="K40" s="61"/>
    </row>
    <row r="41" spans="2:11" ht="21" customHeight="1">
      <c r="B41" s="48"/>
      <c r="C41" s="57"/>
      <c r="D41" s="983"/>
      <c r="E41" s="983"/>
      <c r="F41" s="983"/>
      <c r="G41" s="983"/>
      <c r="H41" s="983"/>
      <c r="I41" s="983"/>
      <c r="J41" s="983"/>
      <c r="K41" s="983"/>
    </row>
    <row r="63" spans="1:12" ht="22.5" customHeight="1">
      <c r="A63" s="47"/>
      <c r="B63" s="47"/>
      <c r="C63" s="47"/>
      <c r="D63" s="47"/>
      <c r="E63" s="47"/>
      <c r="F63" s="140"/>
      <c r="G63" s="47"/>
      <c r="H63" s="140"/>
      <c r="I63" s="47"/>
      <c r="J63" s="47"/>
      <c r="K63" s="47"/>
      <c r="L63" s="47"/>
    </row>
    <row r="64" spans="1:12" ht="22.5" customHeight="1">
      <c r="A64" s="47"/>
      <c r="B64" s="47"/>
      <c r="C64" s="47"/>
      <c r="D64" s="47"/>
      <c r="E64" s="47"/>
      <c r="F64" s="140"/>
      <c r="G64" s="47"/>
      <c r="H64" s="140"/>
      <c r="I64" s="47"/>
      <c r="J64" s="47"/>
      <c r="K64" s="47"/>
      <c r="L64" s="47"/>
    </row>
    <row r="65" spans="1:12" ht="22.5" customHeight="1">
      <c r="A65" s="47"/>
      <c r="B65" s="47"/>
      <c r="C65" s="47"/>
      <c r="D65" s="47"/>
      <c r="E65" s="47"/>
      <c r="F65" s="140"/>
      <c r="G65" s="47"/>
      <c r="H65" s="140"/>
      <c r="I65" s="47"/>
      <c r="J65" s="47"/>
      <c r="K65" s="47"/>
      <c r="L65" s="47"/>
    </row>
    <row r="66" spans="1:12" ht="22.5" customHeight="1">
      <c r="A66" s="47"/>
      <c r="B66" s="47"/>
      <c r="C66" s="47"/>
      <c r="D66" s="47"/>
      <c r="E66" s="47"/>
      <c r="F66" s="140"/>
      <c r="G66" s="47"/>
      <c r="H66" s="140"/>
      <c r="I66" s="47"/>
      <c r="J66" s="47"/>
      <c r="K66" s="47"/>
      <c r="L66" s="47"/>
    </row>
    <row r="67" spans="1:12" ht="22.5" customHeight="1">
      <c r="A67" s="47"/>
      <c r="B67" s="47"/>
      <c r="C67" s="47"/>
      <c r="D67" s="47"/>
      <c r="E67" s="47"/>
      <c r="F67" s="140"/>
      <c r="G67" s="47"/>
      <c r="H67" s="140"/>
      <c r="I67" s="47"/>
      <c r="J67" s="47"/>
      <c r="K67" s="47"/>
      <c r="L67" s="47"/>
    </row>
    <row r="68" spans="1:12" ht="22.5" customHeight="1">
      <c r="A68" s="47"/>
      <c r="B68" s="47"/>
      <c r="C68" s="47"/>
      <c r="D68" s="47"/>
      <c r="E68" s="47"/>
      <c r="F68" s="140"/>
      <c r="G68" s="47"/>
      <c r="H68" s="140"/>
      <c r="I68" s="47"/>
      <c r="J68" s="47"/>
      <c r="K68" s="47"/>
      <c r="L68" s="47"/>
    </row>
    <row r="69" spans="1:12" ht="22.5" customHeight="1">
      <c r="A69" s="47"/>
      <c r="B69" s="47"/>
      <c r="C69" s="47"/>
      <c r="D69" s="47"/>
      <c r="E69" s="47"/>
      <c r="F69" s="140"/>
      <c r="G69" s="47"/>
      <c r="H69" s="140"/>
      <c r="I69" s="47"/>
      <c r="J69" s="47"/>
      <c r="K69" s="47"/>
      <c r="L69" s="47"/>
    </row>
    <row r="70" spans="1:12" ht="22.5" customHeight="1">
      <c r="A70" s="47"/>
      <c r="B70" s="47"/>
      <c r="C70" s="47"/>
      <c r="D70" s="47"/>
      <c r="E70" s="47"/>
      <c r="F70" s="140"/>
      <c r="G70" s="47"/>
      <c r="H70" s="140"/>
      <c r="I70" s="47"/>
      <c r="J70" s="47"/>
      <c r="K70" s="47"/>
      <c r="L70" s="47"/>
    </row>
    <row r="71" spans="1:12" ht="22.5" customHeight="1">
      <c r="A71" s="47"/>
      <c r="B71" s="47"/>
      <c r="C71" s="47"/>
      <c r="D71" s="47"/>
      <c r="E71" s="47"/>
      <c r="F71" s="140"/>
      <c r="G71" s="47"/>
      <c r="H71" s="140"/>
      <c r="I71" s="47"/>
      <c r="J71" s="47"/>
      <c r="K71" s="47"/>
      <c r="L71" s="47"/>
    </row>
    <row r="72" spans="1:12" ht="22.5" customHeight="1">
      <c r="A72" s="47"/>
      <c r="B72" s="47"/>
      <c r="C72" s="47"/>
      <c r="D72" s="47"/>
      <c r="E72" s="47"/>
      <c r="F72" s="140"/>
      <c r="G72" s="47"/>
      <c r="H72" s="140"/>
      <c r="I72" s="47"/>
      <c r="J72" s="47"/>
      <c r="K72" s="47"/>
      <c r="L72" s="47"/>
    </row>
    <row r="73" spans="1:12" ht="22.5" customHeight="1">
      <c r="A73" s="47"/>
      <c r="B73" s="47"/>
      <c r="C73" s="47"/>
      <c r="D73" s="47"/>
      <c r="E73" s="47"/>
      <c r="F73" s="140"/>
      <c r="G73" s="47"/>
      <c r="H73" s="140"/>
      <c r="I73" s="47"/>
      <c r="J73" s="47"/>
      <c r="K73" s="47"/>
      <c r="L73" s="47"/>
    </row>
    <row r="74" spans="1:12" ht="22.5" customHeight="1">
      <c r="A74" s="47"/>
      <c r="B74" s="47"/>
      <c r="C74" s="47"/>
      <c r="D74" s="47"/>
      <c r="E74" s="47"/>
      <c r="F74" s="140"/>
      <c r="G74" s="47"/>
      <c r="H74" s="140"/>
      <c r="I74" s="47"/>
      <c r="J74" s="47"/>
      <c r="K74" s="47"/>
      <c r="L74" s="47"/>
    </row>
    <row r="75" spans="1:12" ht="22.5" customHeight="1">
      <c r="A75" s="47"/>
      <c r="B75" s="47"/>
      <c r="C75" s="47"/>
      <c r="D75" s="47"/>
      <c r="E75" s="47"/>
      <c r="F75" s="140"/>
      <c r="G75" s="47"/>
      <c r="H75" s="140"/>
      <c r="I75" s="47"/>
      <c r="J75" s="47"/>
      <c r="K75" s="47"/>
      <c r="L75" s="47"/>
    </row>
    <row r="76" spans="1:12" ht="22.5" customHeight="1">
      <c r="A76" s="47"/>
      <c r="B76" s="47"/>
      <c r="C76" s="47"/>
      <c r="D76" s="47"/>
      <c r="E76" s="47"/>
      <c r="F76" s="140"/>
      <c r="G76" s="47"/>
      <c r="H76" s="140"/>
      <c r="I76" s="47"/>
      <c r="J76" s="47"/>
      <c r="K76" s="47"/>
      <c r="L76" s="47"/>
    </row>
    <row r="77" spans="1:12" ht="22.5" customHeight="1">
      <c r="A77" s="47"/>
      <c r="B77" s="47"/>
      <c r="C77" s="47"/>
      <c r="D77" s="47"/>
      <c r="E77" s="47"/>
      <c r="F77" s="140"/>
      <c r="G77" s="47"/>
      <c r="H77" s="140"/>
      <c r="I77" s="47"/>
      <c r="J77" s="47"/>
      <c r="K77" s="47"/>
      <c r="L77" s="47"/>
    </row>
  </sheetData>
  <sheetProtection/>
  <mergeCells count="51">
    <mergeCell ref="B1:D1"/>
    <mergeCell ref="F3:F4"/>
    <mergeCell ref="F5:G5"/>
    <mergeCell ref="C20:D20"/>
    <mergeCell ref="E20:K20"/>
    <mergeCell ref="C12:D12"/>
    <mergeCell ref="G14:K15"/>
    <mergeCell ref="E14:F15"/>
    <mergeCell ref="E19:K19"/>
    <mergeCell ref="E9:E10"/>
    <mergeCell ref="D41:K41"/>
    <mergeCell ref="C22:K22"/>
    <mergeCell ref="H39:K39"/>
    <mergeCell ref="B27:C27"/>
    <mergeCell ref="D32:G32"/>
    <mergeCell ref="B28:C28"/>
    <mergeCell ref="B25:K25"/>
    <mergeCell ref="B11:D11"/>
    <mergeCell ref="E13:K13"/>
    <mergeCell ref="E16:K16"/>
    <mergeCell ref="E18:K18"/>
    <mergeCell ref="C18:D18"/>
    <mergeCell ref="C13:D15"/>
    <mergeCell ref="E12:K12"/>
    <mergeCell ref="B2:D5"/>
    <mergeCell ref="B33:C33"/>
    <mergeCell ref="D28:G28"/>
    <mergeCell ref="D29:G29"/>
    <mergeCell ref="B29:C29"/>
    <mergeCell ref="B31:D31"/>
    <mergeCell ref="D33:G33"/>
    <mergeCell ref="B32:C32"/>
    <mergeCell ref="E11:K11"/>
    <mergeCell ref="F9:G10"/>
    <mergeCell ref="E2:E5"/>
    <mergeCell ref="F2:K2"/>
    <mergeCell ref="E7:K7"/>
    <mergeCell ref="H6:K6"/>
    <mergeCell ref="H5:K5"/>
    <mergeCell ref="H4:K4"/>
    <mergeCell ref="F6:G6"/>
    <mergeCell ref="B6:D6"/>
    <mergeCell ref="B17:D17"/>
    <mergeCell ref="E8:K8"/>
    <mergeCell ref="C23:K23"/>
    <mergeCell ref="B8:D8"/>
    <mergeCell ref="H9:K10"/>
    <mergeCell ref="B9:D10"/>
    <mergeCell ref="B7:D7"/>
    <mergeCell ref="C16:D16"/>
    <mergeCell ref="C19:D19"/>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2" manualBreakCount="2">
    <brk id="21" max="11" man="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